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890" windowWidth="24795" windowHeight="11760" activeTab="6"/>
  </bookViews>
  <sheets>
    <sheet name="Annual totals" sheetId="1" r:id="rId1"/>
    <sheet name="Part I to Population" sheetId="2" r:id="rId2"/>
    <sheet name="UCR PART I Crimes" sheetId="3" r:id="rId3"/>
    <sheet name="BarChart" sheetId="4" r:id="rId4"/>
    <sheet name="CrimeIndex" sheetId="5" r:id="rId5"/>
    <sheet name="CrimeTrend" sheetId="6" r:id="rId6"/>
    <sheet name="Yrly Compare" sheetId="7" r:id="rId7"/>
  </sheets>
  <definedNames>
    <definedName name="_xlnm.Print_Area" localSheetId="3">'BarChart'!$A$2:$R$36</definedName>
    <definedName name="_xlnm.Print_Area" localSheetId="4">'CrimeIndex'!$B$2:$Z$42</definedName>
    <definedName name="_xlnm.Print_Area" localSheetId="5">'CrimeTrend'!$B$2:$Z$41</definedName>
    <definedName name="_xlnm.Print_Area" localSheetId="2">'UCR PART I Crimes'!$B$3:$AK$21</definedName>
  </definedNames>
  <calcPr fullCalcOnLoad="1"/>
</workbook>
</file>

<file path=xl/comments7.xml><?xml version="1.0" encoding="utf-8"?>
<comments xmlns="http://schemas.openxmlformats.org/spreadsheetml/2006/main">
  <authors>
    <author>Anchorage Police Department</author>
  </authors>
  <commentList>
    <comment ref="B12" authorId="0">
      <text>
        <r>
          <rPr>
            <b/>
            <sz val="8"/>
            <rFont val="Tahoma"/>
            <family val="2"/>
          </rPr>
          <t>Anchorage Police Department:</t>
        </r>
        <r>
          <rPr>
            <sz val="8"/>
            <rFont val="Tahoma"/>
            <family val="2"/>
          </rPr>
          <t xml:space="preserve">
Changed to include Robbery like UCR in 2009</t>
        </r>
      </text>
    </comment>
    <comment ref="B26" authorId="0">
      <text>
        <r>
          <rPr>
            <b/>
            <sz val="8"/>
            <rFont val="Tahoma"/>
            <family val="2"/>
          </rPr>
          <t>Anchorage Police Department:</t>
        </r>
        <r>
          <rPr>
            <sz val="8"/>
            <rFont val="Tahoma"/>
            <family val="2"/>
          </rPr>
          <t xml:space="preserve">
Changed to include Robbery like UCR in 2009</t>
        </r>
      </text>
    </comment>
  </commentList>
</comments>
</file>

<file path=xl/sharedStrings.xml><?xml version="1.0" encoding="utf-8"?>
<sst xmlns="http://schemas.openxmlformats.org/spreadsheetml/2006/main" count="108" uniqueCount="35">
  <si>
    <t>MPSA Population Estimate.</t>
  </si>
  <si>
    <t>StDev</t>
  </si>
  <si>
    <t>Murder (not Manslaughter)</t>
  </si>
  <si>
    <t>Forcible Rape</t>
  </si>
  <si>
    <t>Robbery</t>
  </si>
  <si>
    <t>Aggravated Assault</t>
  </si>
  <si>
    <t>Simple Assault</t>
  </si>
  <si>
    <t>Simple Assault(NOT INCLUDED IN UCR PART I)</t>
  </si>
  <si>
    <t>Burglary</t>
  </si>
  <si>
    <t>Larceny Theft</t>
  </si>
  <si>
    <t>Motor Vehicle Theft</t>
  </si>
  <si>
    <t>Arson</t>
  </si>
  <si>
    <t>Part I Total (no Simple Assault)</t>
  </si>
  <si>
    <t>PartI minus Arson</t>
  </si>
  <si>
    <t>Per 100K</t>
  </si>
  <si>
    <t>Population Times .1</t>
  </si>
  <si>
    <t>Delta Population -Crime Index</t>
  </si>
  <si>
    <t>CHART BELOW IS THE FINAL FOR THE STAT BOOK</t>
  </si>
  <si>
    <t>DO NOT USE BELOW CHART IN ANNUAL STATS, USE the one in 5Year trend USE THIS PAGE tab</t>
  </si>
  <si>
    <t>*MPSA: Metropolitan Police Service Area or the area of the Municiapallity served by the Anchorage Police Department</t>
  </si>
  <si>
    <t>Murder</t>
  </si>
  <si>
    <t>Homicide</t>
  </si>
  <si>
    <t>UCR PART I CRIMES</t>
  </si>
  <si>
    <t>Est. MPSA Population</t>
  </si>
  <si>
    <t>Part I minus Arson Per 100K</t>
  </si>
  <si>
    <t>Simple Assault (Not Included in UCR Part I)</t>
  </si>
  <si>
    <t>Est. MPSA Population in 100,000</t>
  </si>
  <si>
    <t>2010 - 2011 Change Count</t>
  </si>
  <si>
    <t>Person Crime Sub Total:</t>
  </si>
  <si>
    <t>Property Crime Sub Total:</t>
  </si>
  <si>
    <t>Part I Totals:</t>
  </si>
  <si>
    <t>Base Year</t>
  </si>
  <si>
    <t>Part I Totals</t>
  </si>
  <si>
    <t>UCR PART I CRIME COUNT</t>
  </si>
  <si>
    <t>% CHANGE YEAR TO YEAR (UCR PART I CRIME COUNT)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</si>
</sst>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=1000000]\0.0,,&quot;M&quot;;[&gt;=1000]\0.0,&quot;K&quot;;0.0"/>
    <numFmt numFmtId="165" formatCode="[&gt;=1000000]\.0,,&quot;M&quot;;[&gt;=1000]\.0,&quot;K&quot;;.0"/>
    <numFmt numFmtId="166" formatCode="0.0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sz val="10"/>
      <color indexed="3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6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1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.75"/>
      <color indexed="8"/>
      <name val="Arial"/>
      <family val="0"/>
    </font>
    <font>
      <b/>
      <sz val="15"/>
      <color indexed="8"/>
      <name val="Arial"/>
      <family val="0"/>
    </font>
    <font>
      <b/>
      <sz val="20"/>
      <color indexed="8"/>
      <name val="Arial"/>
      <family val="0"/>
    </font>
    <font>
      <b/>
      <sz val="10.75"/>
      <color indexed="8"/>
      <name val="Arial"/>
      <family val="0"/>
    </font>
    <font>
      <b/>
      <sz val="28"/>
      <color indexed="8"/>
      <name val="Arial"/>
      <family val="0"/>
    </font>
    <font>
      <b/>
      <sz val="12"/>
      <color indexed="30"/>
      <name val="Arial"/>
      <family val="0"/>
    </font>
    <font>
      <b/>
      <sz val="9"/>
      <color indexed="30"/>
      <name val="Arial"/>
      <family val="0"/>
    </font>
    <font>
      <b/>
      <sz val="24"/>
      <color indexed="8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3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33CC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0033CC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3" fillId="33" borderId="13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0" fontId="63" fillId="0" borderId="0" xfId="0" applyFont="1" applyBorder="1" applyAlignment="1">
      <alignment/>
    </xf>
    <xf numFmtId="0" fontId="21" fillId="33" borderId="13" xfId="0" applyFont="1" applyFill="1" applyBorder="1" applyAlignment="1">
      <alignment horizontal="left" indent="1"/>
    </xf>
    <xf numFmtId="0" fontId="21" fillId="33" borderId="14" xfId="0" applyFont="1" applyFill="1" applyBorder="1" applyAlignment="1">
      <alignment/>
    </xf>
    <xf numFmtId="0" fontId="21" fillId="0" borderId="13" xfId="0" applyFont="1" applyBorder="1" applyAlignment="1">
      <alignment horizontal="left" indent="1"/>
    </xf>
    <xf numFmtId="0" fontId="21" fillId="0" borderId="0" xfId="0" applyFont="1" applyBorder="1" applyAlignment="1">
      <alignment/>
    </xf>
    <xf numFmtId="1" fontId="21" fillId="33" borderId="0" xfId="0" applyNumberFormat="1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33" borderId="14" xfId="0" applyFont="1" applyFill="1" applyBorder="1" applyAlignment="1">
      <alignment horizontal="left" indent="1"/>
    </xf>
    <xf numFmtId="0" fontId="21" fillId="0" borderId="14" xfId="0" applyFont="1" applyBorder="1" applyAlignment="1">
      <alignment horizontal="left" indent="1"/>
    </xf>
    <xf numFmtId="3" fontId="64" fillId="34" borderId="0" xfId="0" applyNumberFormat="1" applyFont="1" applyFill="1" applyBorder="1" applyAlignment="1">
      <alignment/>
    </xf>
    <xf numFmtId="0" fontId="64" fillId="34" borderId="0" xfId="0" applyFont="1" applyFill="1" applyBorder="1" applyAlignment="1">
      <alignment/>
    </xf>
    <xf numFmtId="166" fontId="21" fillId="33" borderId="0" xfId="0" applyNumberFormat="1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3" fontId="64" fillId="34" borderId="14" xfId="0" applyNumberFormat="1" applyFont="1" applyFill="1" applyBorder="1" applyAlignment="1">
      <alignment/>
    </xf>
    <xf numFmtId="0" fontId="63" fillId="0" borderId="14" xfId="0" applyFont="1" applyBorder="1" applyAlignment="1">
      <alignment/>
    </xf>
    <xf numFmtId="1" fontId="21" fillId="33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0" xfId="0" applyFont="1" applyBorder="1" applyAlignment="1">
      <alignment horizontal="right" wrapText="1"/>
    </xf>
    <xf numFmtId="0" fontId="63" fillId="0" borderId="13" xfId="0" applyFont="1" applyBorder="1" applyAlignment="1">
      <alignment horizontal="left" indent="1"/>
    </xf>
    <xf numFmtId="3" fontId="0" fillId="0" borderId="0" xfId="0" applyNumberFormat="1" applyBorder="1" applyAlignment="1">
      <alignment/>
    </xf>
    <xf numFmtId="0" fontId="65" fillId="0" borderId="0" xfId="0" applyFont="1" applyBorder="1" applyAlignment="1">
      <alignment/>
    </xf>
    <xf numFmtId="3" fontId="63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64" fillId="35" borderId="13" xfId="0" applyFont="1" applyFill="1" applyBorder="1" applyAlignment="1">
      <alignment horizontal="right"/>
    </xf>
    <xf numFmtId="3" fontId="64" fillId="35" borderId="0" xfId="0" applyNumberFormat="1" applyFont="1" applyFill="1" applyBorder="1" applyAlignment="1">
      <alignment/>
    </xf>
    <xf numFmtId="0" fontId="63" fillId="0" borderId="13" xfId="0" applyFont="1" applyBorder="1" applyAlignment="1">
      <alignment horizontal="right"/>
    </xf>
    <xf numFmtId="0" fontId="66" fillId="0" borderId="13" xfId="0" applyFont="1" applyBorder="1" applyAlignment="1">
      <alignment/>
    </xf>
    <xf numFmtId="0" fontId="19" fillId="0" borderId="0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10" fontId="21" fillId="0" borderId="0" xfId="0" applyNumberFormat="1" applyFont="1" applyBorder="1" applyAlignment="1">
      <alignment/>
    </xf>
    <xf numFmtId="0" fontId="21" fillId="0" borderId="13" xfId="0" applyFont="1" applyBorder="1" applyAlignment="1">
      <alignment horizontal="right"/>
    </xf>
    <xf numFmtId="1" fontId="63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4" fillId="0" borderId="0" xfId="0" applyFont="1" applyBorder="1" applyAlignment="1">
      <alignment horizontal="center" textRotation="255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4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UCR PART I CRIMES COMPARED TO MPSA POPULATION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(1998-2011)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885"/>
          <c:w val="0.9835"/>
          <c:h val="0.83275"/>
        </c:manualLayout>
      </c:layout>
      <c:lineChart>
        <c:grouping val="standard"/>
        <c:varyColors val="0"/>
        <c:ser>
          <c:idx val="0"/>
          <c:order val="0"/>
          <c:tx>
            <c:v>MPSA Population X .1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'Annual totals'!$H$21:$AE$21</c:f>
              <c:numCache/>
            </c:numRef>
          </c:cat>
          <c:val>
            <c:numRef>
              <c:f>'Annual totals'!$H$22:$AE$22</c:f>
              <c:numCache/>
            </c:numRef>
          </c:val>
          <c:smooth val="0"/>
        </c:ser>
        <c:ser>
          <c:idx val="1"/>
          <c:order val="1"/>
          <c:tx>
            <c:v>UCR Part I Crimes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'Annual totals'!$H$21:$AE$21</c:f>
              <c:numCache/>
            </c:numRef>
          </c:cat>
          <c:val>
            <c:numRef>
              <c:f>'Annual totals'!$M$14:$AJ$14</c:f>
              <c:numCache/>
            </c:numRef>
          </c:val>
          <c:smooth val="0"/>
        </c:ser>
        <c:ser>
          <c:idx val="3"/>
          <c:order val="2"/>
          <c:tx>
            <c:v>Part I Crimes Per 100K of Population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'Annual totals'!$H$21:$AE$21</c:f>
              <c:numCache/>
            </c:numRef>
          </c:cat>
          <c:val>
            <c:numRef>
              <c:f>'Annual totals'!$M$16:$AJ$16</c:f>
              <c:numCache/>
            </c:numRef>
          </c:val>
          <c:smooth val="0"/>
        </c:ser>
        <c:marker val="1"/>
        <c:axId val="60151721"/>
        <c:axId val="4494578"/>
      </c:lineChart>
      <c:catAx>
        <c:axId val="6015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4578"/>
        <c:crosses val="autoZero"/>
        <c:auto val="1"/>
        <c:lblOffset val="100"/>
        <c:tickLblSkip val="1"/>
        <c:noMultiLvlLbl val="0"/>
      </c:catAx>
      <c:valAx>
        <c:axId val="4494578"/>
        <c:scaling>
          <c:orientation val="minMax"/>
          <c:max val="3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5172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125"/>
          <c:y val="0.93625"/>
          <c:w val="0.6727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CRIME INDEX (1977 - 2011)</a:t>
            </a:r>
          </a:p>
        </c:rich>
      </c:tx>
      <c:layout>
        <c:manualLayout>
          <c:xMode val="factor"/>
          <c:yMode val="factor"/>
          <c:x val="0.02825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825"/>
          <c:w val="0.990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v>Crime Indesx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totals'!$C$3:$AK$3</c:f>
              <c:numCache>
                <c:ptCount val="3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</c:numCache>
            </c:numRef>
          </c:cat>
          <c:val>
            <c:numRef>
              <c:f>'Annual totals'!$C$14:$AK$14</c:f>
              <c:numCache>
                <c:ptCount val="35"/>
                <c:pt idx="0">
                  <c:v>9863</c:v>
                </c:pt>
                <c:pt idx="1">
                  <c:v>10243</c:v>
                </c:pt>
                <c:pt idx="2">
                  <c:v>11848</c:v>
                </c:pt>
                <c:pt idx="3">
                  <c:v>11724</c:v>
                </c:pt>
                <c:pt idx="4">
                  <c:v>13731</c:v>
                </c:pt>
                <c:pt idx="5">
                  <c:v>13471</c:v>
                </c:pt>
                <c:pt idx="6">
                  <c:v>14232</c:v>
                </c:pt>
                <c:pt idx="7">
                  <c:v>14914</c:v>
                </c:pt>
                <c:pt idx="8">
                  <c:v>14622</c:v>
                </c:pt>
                <c:pt idx="9">
                  <c:v>16479</c:v>
                </c:pt>
                <c:pt idx="10">
                  <c:v>13746</c:v>
                </c:pt>
                <c:pt idx="11">
                  <c:v>12534</c:v>
                </c:pt>
                <c:pt idx="12">
                  <c:v>12216</c:v>
                </c:pt>
                <c:pt idx="13">
                  <c:v>13007</c:v>
                </c:pt>
                <c:pt idx="14">
                  <c:v>15686</c:v>
                </c:pt>
                <c:pt idx="15">
                  <c:v>17045</c:v>
                </c:pt>
                <c:pt idx="16">
                  <c:v>16140</c:v>
                </c:pt>
                <c:pt idx="17">
                  <c:v>18662</c:v>
                </c:pt>
                <c:pt idx="18">
                  <c:v>18305</c:v>
                </c:pt>
                <c:pt idx="19">
                  <c:v>16178</c:v>
                </c:pt>
                <c:pt idx="20">
                  <c:v>15280</c:v>
                </c:pt>
                <c:pt idx="21">
                  <c:v>13364</c:v>
                </c:pt>
                <c:pt idx="22">
                  <c:v>12949</c:v>
                </c:pt>
                <c:pt idx="23">
                  <c:v>12870</c:v>
                </c:pt>
                <c:pt idx="24">
                  <c:v>13214</c:v>
                </c:pt>
                <c:pt idx="25">
                  <c:v>13670</c:v>
                </c:pt>
                <c:pt idx="26">
                  <c:v>13428</c:v>
                </c:pt>
                <c:pt idx="27">
                  <c:v>12239</c:v>
                </c:pt>
                <c:pt idx="28">
                  <c:v>13348</c:v>
                </c:pt>
                <c:pt idx="29">
                  <c:v>14282</c:v>
                </c:pt>
                <c:pt idx="30">
                  <c:v>13518</c:v>
                </c:pt>
                <c:pt idx="31">
                  <c:v>11857</c:v>
                </c:pt>
                <c:pt idx="32">
                  <c:v>12804</c:v>
                </c:pt>
                <c:pt idx="33">
                  <c:v>12646</c:v>
                </c:pt>
                <c:pt idx="34">
                  <c:v>11807</c:v>
                </c:pt>
              </c:numCache>
            </c:numRef>
          </c:val>
        </c:ser>
        <c:gapWidth val="0"/>
        <c:axId val="40403431"/>
        <c:axId val="28086560"/>
      </c:barChart>
      <c:catAx>
        <c:axId val="404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86560"/>
        <c:crosses val="autoZero"/>
        <c:auto val="1"/>
        <c:lblOffset val="100"/>
        <c:tickLblSkip val="1"/>
        <c:noMultiLvlLbl val="0"/>
      </c:catAx>
      <c:valAx>
        <c:axId val="28086560"/>
        <c:scaling>
          <c:orientation val="minMax"/>
          <c:max val="19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3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UCR PART I CRIME TREND</a:t>
            </a:r>
          </a:p>
        </c:rich>
      </c:tx>
      <c:layout>
        <c:manualLayout>
          <c:xMode val="factor"/>
          <c:yMode val="factor"/>
          <c:x val="0.032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5675"/>
          <c:w val="0.911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UCR Part I Crimes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-5400000" anchor="b"/>
              <a:lstStyle/>
              <a:p>
                <a:pPr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totals'!$M$3:$AK$3</c:f>
              <c:numCach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cat>
          <c:val>
            <c:numRef>
              <c:f>'Annual totals'!$M$14:$AK$14</c:f>
              <c:numCache>
                <c:ptCount val="25"/>
                <c:pt idx="0">
                  <c:v>13746</c:v>
                </c:pt>
                <c:pt idx="1">
                  <c:v>12534</c:v>
                </c:pt>
                <c:pt idx="2">
                  <c:v>12216</c:v>
                </c:pt>
                <c:pt idx="3">
                  <c:v>13007</c:v>
                </c:pt>
                <c:pt idx="4">
                  <c:v>15686</c:v>
                </c:pt>
                <c:pt idx="5">
                  <c:v>17045</c:v>
                </c:pt>
                <c:pt idx="6">
                  <c:v>16140</c:v>
                </c:pt>
                <c:pt idx="7">
                  <c:v>18662</c:v>
                </c:pt>
                <c:pt idx="8">
                  <c:v>18305</c:v>
                </c:pt>
                <c:pt idx="9">
                  <c:v>16178</c:v>
                </c:pt>
                <c:pt idx="10">
                  <c:v>15280</c:v>
                </c:pt>
                <c:pt idx="11">
                  <c:v>13364</c:v>
                </c:pt>
                <c:pt idx="12">
                  <c:v>12949</c:v>
                </c:pt>
                <c:pt idx="13">
                  <c:v>12870</c:v>
                </c:pt>
                <c:pt idx="14">
                  <c:v>13214</c:v>
                </c:pt>
                <c:pt idx="15">
                  <c:v>13670</c:v>
                </c:pt>
                <c:pt idx="16">
                  <c:v>13428</c:v>
                </c:pt>
                <c:pt idx="17">
                  <c:v>12239</c:v>
                </c:pt>
                <c:pt idx="18">
                  <c:v>13348</c:v>
                </c:pt>
                <c:pt idx="19">
                  <c:v>14282</c:v>
                </c:pt>
                <c:pt idx="20">
                  <c:v>13518</c:v>
                </c:pt>
                <c:pt idx="21">
                  <c:v>11857</c:v>
                </c:pt>
                <c:pt idx="22">
                  <c:v>12804</c:v>
                </c:pt>
                <c:pt idx="23">
                  <c:v>12646</c:v>
                </c:pt>
                <c:pt idx="24">
                  <c:v>11807</c:v>
                </c:pt>
              </c:numCache>
            </c:numRef>
          </c:val>
        </c:ser>
        <c:gapWidth val="0"/>
        <c:axId val="51452449"/>
        <c:axId val="60418858"/>
      </c:barChart>
      <c:lineChart>
        <c:grouping val="standard"/>
        <c:varyColors val="0"/>
        <c:ser>
          <c:idx val="0"/>
          <c:order val="1"/>
          <c:tx>
            <c:v>Population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'Annual totals'!$M$2:$AK$2</c:f>
              <c:numCache>
                <c:ptCount val="25"/>
                <c:pt idx="0">
                  <c:v>195283</c:v>
                </c:pt>
                <c:pt idx="1">
                  <c:v>186313</c:v>
                </c:pt>
                <c:pt idx="2">
                  <c:v>187765</c:v>
                </c:pt>
                <c:pt idx="3">
                  <c:v>192859</c:v>
                </c:pt>
                <c:pt idx="4">
                  <c:v>200917</c:v>
                </c:pt>
                <c:pt idx="5">
                  <c:v>208321</c:v>
                </c:pt>
                <c:pt idx="6">
                  <c:v>211526</c:v>
                </c:pt>
                <c:pt idx="7">
                  <c:v>219993</c:v>
                </c:pt>
                <c:pt idx="8">
                  <c:v>226993</c:v>
                </c:pt>
                <c:pt idx="9">
                  <c:v>230011</c:v>
                </c:pt>
                <c:pt idx="10">
                  <c:v>255007</c:v>
                </c:pt>
                <c:pt idx="11">
                  <c:v>256415</c:v>
                </c:pt>
                <c:pt idx="12">
                  <c:v>257296</c:v>
                </c:pt>
                <c:pt idx="13">
                  <c:v>259300</c:v>
                </c:pt>
                <c:pt idx="14">
                  <c:v>258195</c:v>
                </c:pt>
                <c:pt idx="15">
                  <c:v>263195</c:v>
                </c:pt>
                <c:pt idx="16">
                  <c:v>268030</c:v>
                </c:pt>
                <c:pt idx="17">
                  <c:v>271455</c:v>
                </c:pt>
                <c:pt idx="18">
                  <c:v>272182</c:v>
                </c:pt>
                <c:pt idx="19">
                  <c:v>277076</c:v>
                </c:pt>
                <c:pt idx="20">
                  <c:v>277641.99445328483</c:v>
                </c:pt>
                <c:pt idx="21">
                  <c:v>278787</c:v>
                </c:pt>
                <c:pt idx="22">
                  <c:v>284260</c:v>
                </c:pt>
                <c:pt idx="23">
                  <c:v>285471</c:v>
                </c:pt>
                <c:pt idx="24">
                  <c:v>289747</c:v>
                </c:pt>
              </c:numCache>
            </c:numRef>
          </c:val>
          <c:smooth val="0"/>
        </c:ser>
        <c:axId val="6898811"/>
        <c:axId val="62089300"/>
      </c:lineChart>
      <c:catAx>
        <c:axId val="514524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8858"/>
        <c:crosses val="autoZero"/>
        <c:auto val="0"/>
        <c:lblOffset val="100"/>
        <c:tickLblSkip val="1"/>
        <c:noMultiLvlLbl val="0"/>
      </c:catAx>
      <c:valAx>
        <c:axId val="60418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UCR Part I Crime Count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52449"/>
        <c:crossesAt val="1"/>
        <c:crossBetween val="between"/>
        <c:dispUnits/>
      </c:valAx>
      <c:catAx>
        <c:axId val="6898811"/>
        <c:scaling>
          <c:orientation val="minMax"/>
        </c:scaling>
        <c:axPos val="b"/>
        <c:delete val="1"/>
        <c:majorTickMark val="out"/>
        <c:minorTickMark val="none"/>
        <c:tickLblPos val="none"/>
        <c:crossAx val="62089300"/>
        <c:crosses val="autoZero"/>
        <c:auto val="0"/>
        <c:lblOffset val="100"/>
        <c:tickLblSkip val="1"/>
        <c:noMultiLvlLbl val="0"/>
      </c:catAx>
      <c:valAx>
        <c:axId val="62089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rPr>
                  <a:t>MPSA Population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</a:p>
        </c:txPr>
        <c:crossAx val="689881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UCR Part I Crimes Per 100K of MPSA* Population</a:t>
            </a:r>
          </a:p>
        </c:rich>
      </c:tx>
      <c:layout>
        <c:manualLayout>
          <c:xMode val="factor"/>
          <c:yMode val="factor"/>
          <c:x val="-0.009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275"/>
          <c:w val="0.9627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totals'!$N$3:$AK$3</c:f>
              <c:numCache/>
            </c:numRef>
          </c:cat>
          <c:val>
            <c:numRef>
              <c:f>'Annual totals'!$N$16:$AK$16</c:f>
              <c:numCache/>
            </c:numRef>
          </c:val>
        </c:ser>
        <c:gapWidth val="0"/>
        <c:axId val="40451203"/>
        <c:axId val="28516508"/>
      </c:barChart>
      <c:catAx>
        <c:axId val="4045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6508"/>
        <c:crosses val="autoZero"/>
        <c:auto val="1"/>
        <c:lblOffset val="100"/>
        <c:tickLblSkip val="1"/>
        <c:noMultiLvlLbl val="0"/>
      </c:catAx>
      <c:valAx>
        <c:axId val="28516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Crimes per 100K of Population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1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UCR Part I Crime Per 100K Compared to Anchorage MPSA* Population</a:t>
            </a:r>
          </a:p>
        </c:rich>
      </c:tx>
      <c:layout>
        <c:manualLayout>
          <c:xMode val="factor"/>
          <c:yMode val="factor"/>
          <c:x val="-0.046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1525"/>
          <c:w val="0.9235"/>
          <c:h val="0.869"/>
        </c:manualLayout>
      </c:layout>
      <c:barChart>
        <c:barDir val="col"/>
        <c:grouping val="clustered"/>
        <c:varyColors val="0"/>
        <c:ser>
          <c:idx val="1"/>
          <c:order val="0"/>
          <c:tx>
            <c:v>UCR Part I Crimes Per 100K of MPSA Population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totals'!$M$3:$AK$3</c:f>
              <c:numCache/>
            </c:numRef>
          </c:cat>
          <c:val>
            <c:numRef>
              <c:f>'Annual totals'!$M$16:$AK$16</c:f>
              <c:numCache/>
            </c:numRef>
          </c:val>
        </c:ser>
        <c:gapWidth val="0"/>
        <c:axId val="55321981"/>
        <c:axId val="28135782"/>
      </c:barChart>
      <c:lineChart>
        <c:grouping val="standard"/>
        <c:varyColors val="0"/>
        <c:ser>
          <c:idx val="0"/>
          <c:order val="1"/>
          <c:tx>
            <c:v>Population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5280000" anchor="dist"/>
              <a:lstStyle/>
              <a:p>
                <a:pPr algn="dist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'Annual totals'!$M$2:$AK$2</c:f>
              <c:numCache/>
            </c:numRef>
          </c:val>
          <c:smooth val="0"/>
        </c:ser>
        <c:axId val="51895447"/>
        <c:axId val="64405840"/>
      </c:lineChart>
      <c:catAx>
        <c:axId val="553219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35782"/>
        <c:crosses val="autoZero"/>
        <c:auto val="0"/>
        <c:lblOffset val="100"/>
        <c:tickLblSkip val="1"/>
        <c:noMultiLvlLbl val="0"/>
      </c:catAx>
      <c:valAx>
        <c:axId val="2813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UCR Part I Crime Per 100K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1981"/>
        <c:crossesAt val="1"/>
        <c:crossBetween val="between"/>
        <c:dispUnits/>
      </c:valAx>
      <c:catAx>
        <c:axId val="51895447"/>
        <c:scaling>
          <c:orientation val="minMax"/>
        </c:scaling>
        <c:axPos val="b"/>
        <c:delete val="1"/>
        <c:majorTickMark val="out"/>
        <c:minorTickMark val="none"/>
        <c:tickLblPos val="none"/>
        <c:crossAx val="64405840"/>
        <c:crosses val="autoZero"/>
        <c:auto val="0"/>
        <c:lblOffset val="100"/>
        <c:tickLblSkip val="1"/>
        <c:noMultiLvlLbl val="0"/>
      </c:catAx>
      <c:valAx>
        <c:axId val="6440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954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Crime Index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0175"/>
          <c:w val="0.984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v>Crime Indesx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totals'!$C$3:$AK$3</c:f>
              <c:numCache/>
            </c:numRef>
          </c:cat>
          <c:val>
            <c:numRef>
              <c:f>'Annual totals'!$C$14:$AK$14</c:f>
              <c:numCache/>
            </c:numRef>
          </c:val>
        </c:ser>
        <c:gapWidth val="0"/>
        <c:axId val="42781649"/>
        <c:axId val="49490522"/>
      </c:barChart>
      <c:catAx>
        <c:axId val="42781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0522"/>
        <c:crosses val="autoZero"/>
        <c:auto val="1"/>
        <c:lblOffset val="100"/>
        <c:tickLblSkip val="1"/>
        <c:noMultiLvlLbl val="0"/>
      </c:catAx>
      <c:valAx>
        <c:axId val="49490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81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UCR Part I Crimes Per 100K of MPSA Population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(Metropolitan Police Service Area / Area of the Municiapalliy Served by the Anchorage Police Department)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0875"/>
          <c:w val="0.9632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totals'!$N$3:$AK$3</c:f>
              <c:numCache/>
            </c:numRef>
          </c:cat>
          <c:val>
            <c:numRef>
              <c:f>'Annual totals'!$N$16:$AK$16</c:f>
              <c:numCache/>
            </c:numRef>
          </c:val>
        </c:ser>
        <c:gapWidth val="0"/>
        <c:axId val="42761515"/>
        <c:axId val="49309316"/>
      </c:barChart>
      <c:catAx>
        <c:axId val="4276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09316"/>
        <c:crosses val="autoZero"/>
        <c:auto val="1"/>
        <c:lblOffset val="100"/>
        <c:tickLblSkip val="1"/>
        <c:noMultiLvlLbl val="0"/>
      </c:catAx>
      <c:valAx>
        <c:axId val="49309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Crimes per 100K of Population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1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CRIME INDEX</a:t>
            </a:r>
          </a:p>
        </c:rich>
      </c:tx>
      <c:layout>
        <c:manualLayout>
          <c:xMode val="factor"/>
          <c:yMode val="factor"/>
          <c:x val="0.04975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0825"/>
          <c:w val="0.990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v>Crime Indesx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totals'!$C$3:$AK$3</c:f>
              <c:numCache/>
            </c:numRef>
          </c:cat>
          <c:val>
            <c:numRef>
              <c:f>'Annual totals'!$C$14:$AK$14</c:f>
              <c:numCache/>
            </c:numRef>
          </c:val>
        </c:ser>
        <c:gapWidth val="0"/>
        <c:axId val="41130661"/>
        <c:axId val="34631630"/>
      </c:barChart>
      <c:catAx>
        <c:axId val="41130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1630"/>
        <c:crosses val="autoZero"/>
        <c:auto val="1"/>
        <c:lblOffset val="100"/>
        <c:tickLblSkip val="1"/>
        <c:noMultiLvlLbl val="0"/>
      </c:catAx>
      <c:valAx>
        <c:axId val="34631630"/>
        <c:scaling>
          <c:orientation val="minMax"/>
          <c:max val="19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0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UCR PART I CRIME TREND</a:t>
            </a:r>
          </a:p>
        </c:rich>
      </c:tx>
      <c:layout>
        <c:manualLayout>
          <c:xMode val="factor"/>
          <c:yMode val="factor"/>
          <c:x val="0.032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5675"/>
          <c:w val="0.911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UCR Part I Crimes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-5400000" anchor="b"/>
              <a:lstStyle/>
              <a:p>
                <a:pPr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totals'!$M$3:$AK$3</c:f>
              <c:numCache/>
            </c:numRef>
          </c:cat>
          <c:val>
            <c:numRef>
              <c:f>'Annual totals'!$M$14:$AK$14</c:f>
              <c:numCache/>
            </c:numRef>
          </c:val>
        </c:ser>
        <c:gapWidth val="0"/>
        <c:axId val="43249215"/>
        <c:axId val="53698616"/>
      </c:barChart>
      <c:lineChart>
        <c:grouping val="standard"/>
        <c:varyColors val="0"/>
        <c:ser>
          <c:idx val="0"/>
          <c:order val="1"/>
          <c:tx>
            <c:v>Population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'Annual totals'!$M$2:$AK$2</c:f>
              <c:numCache/>
            </c:numRef>
          </c:val>
          <c:smooth val="0"/>
        </c:ser>
        <c:axId val="13525497"/>
        <c:axId val="54620610"/>
      </c:lineChart>
      <c:catAx>
        <c:axId val="432492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8616"/>
        <c:crosses val="autoZero"/>
        <c:auto val="0"/>
        <c:lblOffset val="100"/>
        <c:tickLblSkip val="1"/>
        <c:noMultiLvlLbl val="0"/>
      </c:catAx>
      <c:valAx>
        <c:axId val="53698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UCR Part I Crime Count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49215"/>
        <c:crossesAt val="1"/>
        <c:crossBetween val="between"/>
        <c:dispUnits/>
      </c:valAx>
      <c:catAx>
        <c:axId val="13525497"/>
        <c:scaling>
          <c:orientation val="minMax"/>
        </c:scaling>
        <c:axPos val="b"/>
        <c:delete val="1"/>
        <c:majorTickMark val="out"/>
        <c:minorTickMark val="none"/>
        <c:tickLblPos val="none"/>
        <c:crossAx val="54620610"/>
        <c:crosses val="autoZero"/>
        <c:auto val="0"/>
        <c:lblOffset val="100"/>
        <c:tickLblSkip val="1"/>
        <c:noMultiLvlLbl val="0"/>
      </c:catAx>
      <c:valAx>
        <c:axId val="54620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rPr>
                  <a:t>MPSA Population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</a:p>
        </c:txPr>
        <c:crossAx val="135254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UCR PART I CRIMES COMPARED TO MPSA POPULATION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(1998-2011)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65"/>
          <c:w val="0.99175"/>
          <c:h val="0.83475"/>
        </c:manualLayout>
      </c:layout>
      <c:lineChart>
        <c:grouping val="standard"/>
        <c:varyColors val="0"/>
        <c:ser>
          <c:idx val="0"/>
          <c:order val="0"/>
          <c:tx>
            <c:v>MPSA Population X .1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'Annual totals'!$H$21:$AE$21</c:f>
              <c:numCach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'Annual totals'!$H$22:$AE$22</c:f>
              <c:numCache>
                <c:ptCount val="24"/>
                <c:pt idx="0">
                  <c:v>18631.3</c:v>
                </c:pt>
                <c:pt idx="1">
                  <c:v>18776.5</c:v>
                </c:pt>
                <c:pt idx="2">
                  <c:v>19285.9</c:v>
                </c:pt>
                <c:pt idx="3">
                  <c:v>20091.7</c:v>
                </c:pt>
                <c:pt idx="4">
                  <c:v>20832.100000000002</c:v>
                </c:pt>
                <c:pt idx="5">
                  <c:v>21152.600000000002</c:v>
                </c:pt>
                <c:pt idx="6">
                  <c:v>21999.300000000003</c:v>
                </c:pt>
                <c:pt idx="7">
                  <c:v>22699.300000000003</c:v>
                </c:pt>
                <c:pt idx="8">
                  <c:v>23001.100000000002</c:v>
                </c:pt>
                <c:pt idx="9">
                  <c:v>25500.7</c:v>
                </c:pt>
                <c:pt idx="10">
                  <c:v>25641.5</c:v>
                </c:pt>
                <c:pt idx="11">
                  <c:v>25729.600000000002</c:v>
                </c:pt>
                <c:pt idx="12">
                  <c:v>25930</c:v>
                </c:pt>
                <c:pt idx="13">
                  <c:v>25819.5</c:v>
                </c:pt>
                <c:pt idx="14">
                  <c:v>26319.5</c:v>
                </c:pt>
                <c:pt idx="15">
                  <c:v>26803</c:v>
                </c:pt>
                <c:pt idx="16">
                  <c:v>27145.5</c:v>
                </c:pt>
                <c:pt idx="17">
                  <c:v>27218.2</c:v>
                </c:pt>
                <c:pt idx="18">
                  <c:v>27707.600000000002</c:v>
                </c:pt>
                <c:pt idx="19">
                  <c:v>27764.199445328486</c:v>
                </c:pt>
                <c:pt idx="20">
                  <c:v>27878.7</c:v>
                </c:pt>
                <c:pt idx="21">
                  <c:v>28426</c:v>
                </c:pt>
                <c:pt idx="22">
                  <c:v>28547.100000000002</c:v>
                </c:pt>
                <c:pt idx="23">
                  <c:v>28974.7</c:v>
                </c:pt>
              </c:numCache>
            </c:numRef>
          </c:val>
          <c:smooth val="0"/>
        </c:ser>
        <c:ser>
          <c:idx val="1"/>
          <c:order val="1"/>
          <c:tx>
            <c:v>UCR Part I Crimes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'Annual totals'!$H$21:$AE$21</c:f>
              <c:numCach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'Annual totals'!$M$14:$AJ$14</c:f>
              <c:numCache>
                <c:ptCount val="24"/>
                <c:pt idx="0">
                  <c:v>13746</c:v>
                </c:pt>
                <c:pt idx="1">
                  <c:v>12534</c:v>
                </c:pt>
                <c:pt idx="2">
                  <c:v>12216</c:v>
                </c:pt>
                <c:pt idx="3">
                  <c:v>13007</c:v>
                </c:pt>
                <c:pt idx="4">
                  <c:v>15686</c:v>
                </c:pt>
                <c:pt idx="5">
                  <c:v>17045</c:v>
                </c:pt>
                <c:pt idx="6">
                  <c:v>16140</c:v>
                </c:pt>
                <c:pt idx="7">
                  <c:v>18662</c:v>
                </c:pt>
                <c:pt idx="8">
                  <c:v>18305</c:v>
                </c:pt>
                <c:pt idx="9">
                  <c:v>16178</c:v>
                </c:pt>
                <c:pt idx="10">
                  <c:v>15280</c:v>
                </c:pt>
                <c:pt idx="11">
                  <c:v>13364</c:v>
                </c:pt>
                <c:pt idx="12">
                  <c:v>12949</c:v>
                </c:pt>
                <c:pt idx="13">
                  <c:v>12870</c:v>
                </c:pt>
                <c:pt idx="14">
                  <c:v>13214</c:v>
                </c:pt>
                <c:pt idx="15">
                  <c:v>13670</c:v>
                </c:pt>
                <c:pt idx="16">
                  <c:v>13428</c:v>
                </c:pt>
                <c:pt idx="17">
                  <c:v>12239</c:v>
                </c:pt>
                <c:pt idx="18">
                  <c:v>13348</c:v>
                </c:pt>
                <c:pt idx="19">
                  <c:v>14282</c:v>
                </c:pt>
                <c:pt idx="20">
                  <c:v>13518</c:v>
                </c:pt>
                <c:pt idx="21">
                  <c:v>11857</c:v>
                </c:pt>
                <c:pt idx="22">
                  <c:v>12804</c:v>
                </c:pt>
                <c:pt idx="23">
                  <c:v>12646</c:v>
                </c:pt>
              </c:numCache>
            </c:numRef>
          </c:val>
          <c:smooth val="0"/>
        </c:ser>
        <c:ser>
          <c:idx val="3"/>
          <c:order val="2"/>
          <c:tx>
            <c:v>Part I Crimes Per 100K of Population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'Annual totals'!$H$21:$AE$21</c:f>
              <c:numCach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'Annual totals'!$M$16:$AJ$16</c:f>
              <c:numCache>
                <c:ptCount val="24"/>
                <c:pt idx="0">
                  <c:v>7039.015172851708</c:v>
                </c:pt>
                <c:pt idx="1">
                  <c:v>6727.388856386833</c:v>
                </c:pt>
                <c:pt idx="2">
                  <c:v>6506.004846483636</c:v>
                </c:pt>
                <c:pt idx="3">
                  <c:v>6744.305425207016</c:v>
                </c:pt>
                <c:pt idx="4">
                  <c:v>7807.203969798474</c:v>
                </c:pt>
                <c:pt idx="5">
                  <c:v>8182.084379395261</c:v>
                </c:pt>
                <c:pt idx="6">
                  <c:v>7630.267673950247</c:v>
                </c:pt>
                <c:pt idx="7">
                  <c:v>8482.997186274108</c:v>
                </c:pt>
                <c:pt idx="8">
                  <c:v>8064.125325450565</c:v>
                </c:pt>
                <c:pt idx="9">
                  <c:v>7033.576655029542</c:v>
                </c:pt>
                <c:pt idx="10">
                  <c:v>5991.9923766798565</c:v>
                </c:pt>
                <c:pt idx="11">
                  <c:v>5211.86358052376</c:v>
                </c:pt>
                <c:pt idx="12">
                  <c:v>5032.724954915739</c:v>
                </c:pt>
                <c:pt idx="13">
                  <c:v>4963.362900115696</c:v>
                </c:pt>
                <c:pt idx="14">
                  <c:v>5117.837293518465</c:v>
                </c:pt>
                <c:pt idx="15">
                  <c:v>5193.867664659283</c:v>
                </c:pt>
                <c:pt idx="16">
                  <c:v>5009.8869529530275</c:v>
                </c:pt>
                <c:pt idx="17">
                  <c:v>4508.666261442965</c:v>
                </c:pt>
                <c:pt idx="18">
                  <c:v>4904.071540366373</c:v>
                </c:pt>
                <c:pt idx="19">
                  <c:v>5154.542436010336</c:v>
                </c:pt>
                <c:pt idx="20">
                  <c:v>4868.859995988286</c:v>
                </c:pt>
                <c:pt idx="21">
                  <c:v>4253.067754235312</c:v>
                </c:pt>
                <c:pt idx="22">
                  <c:v>4504.327024554985</c:v>
                </c:pt>
                <c:pt idx="23">
                  <c:v>4429.872036038687</c:v>
                </c:pt>
              </c:numCache>
            </c:numRef>
          </c:val>
          <c:smooth val="0"/>
        </c:ser>
        <c:marker val="1"/>
        <c:axId val="21823443"/>
        <c:axId val="62193260"/>
      </c:lineChart>
      <c:catAx>
        <c:axId val="21823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93260"/>
        <c:crosses val="autoZero"/>
        <c:auto val="1"/>
        <c:lblOffset val="100"/>
        <c:tickLblSkip val="1"/>
        <c:noMultiLvlLbl val="0"/>
      </c:catAx>
      <c:valAx>
        <c:axId val="62193260"/>
        <c:scaling>
          <c:orientation val="minMax"/>
          <c:max val="3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2344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975"/>
          <c:y val="0.93675"/>
          <c:w val="0.6732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UCR Part I Crimes Per 100K of MPSA Population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(Metropolitan Police Service Area / Area of the Municiapalliy Served by the Anchorage Police Department)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095"/>
          <c:w val="0.968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'Annual totals'!$N$3:$AK$3</c:f>
              <c:numCach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'Annual totals'!$N$16:$AK$16</c:f>
              <c:numCache>
                <c:ptCount val="24"/>
                <c:pt idx="0">
                  <c:v>6727.388856386833</c:v>
                </c:pt>
                <c:pt idx="1">
                  <c:v>6506.004846483636</c:v>
                </c:pt>
                <c:pt idx="2">
                  <c:v>6744.305425207016</c:v>
                </c:pt>
                <c:pt idx="3">
                  <c:v>7807.203969798474</c:v>
                </c:pt>
                <c:pt idx="4">
                  <c:v>8182.084379395261</c:v>
                </c:pt>
                <c:pt idx="5">
                  <c:v>7630.267673950247</c:v>
                </c:pt>
                <c:pt idx="6">
                  <c:v>8482.997186274108</c:v>
                </c:pt>
                <c:pt idx="7">
                  <c:v>8064.125325450565</c:v>
                </c:pt>
                <c:pt idx="8">
                  <c:v>7033.576655029542</c:v>
                </c:pt>
                <c:pt idx="9">
                  <c:v>5991.9923766798565</c:v>
                </c:pt>
                <c:pt idx="10">
                  <c:v>5211.86358052376</c:v>
                </c:pt>
                <c:pt idx="11">
                  <c:v>5032.724954915739</c:v>
                </c:pt>
                <c:pt idx="12">
                  <c:v>4963.362900115696</c:v>
                </c:pt>
                <c:pt idx="13">
                  <c:v>5117.837293518465</c:v>
                </c:pt>
                <c:pt idx="14">
                  <c:v>5193.867664659283</c:v>
                </c:pt>
                <c:pt idx="15">
                  <c:v>5009.8869529530275</c:v>
                </c:pt>
                <c:pt idx="16">
                  <c:v>4508.666261442965</c:v>
                </c:pt>
                <c:pt idx="17">
                  <c:v>4904.071540366373</c:v>
                </c:pt>
                <c:pt idx="18">
                  <c:v>5154.542436010336</c:v>
                </c:pt>
                <c:pt idx="19">
                  <c:v>4868.859995988286</c:v>
                </c:pt>
                <c:pt idx="20">
                  <c:v>4253.067754235312</c:v>
                </c:pt>
                <c:pt idx="21">
                  <c:v>4504.327024554985</c:v>
                </c:pt>
                <c:pt idx="22">
                  <c:v>4429.872036038687</c:v>
                </c:pt>
                <c:pt idx="23">
                  <c:v>4074.934339268396</c:v>
                </c:pt>
              </c:numCache>
            </c:numRef>
          </c:val>
        </c:ser>
        <c:gapWidth val="0"/>
        <c:axId val="22868429"/>
        <c:axId val="4489270"/>
      </c:barChart>
      <c:catAx>
        <c:axId val="2286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9270"/>
        <c:crosses val="autoZero"/>
        <c:auto val="1"/>
        <c:lblOffset val="100"/>
        <c:tickLblSkip val="1"/>
        <c:noMultiLvlLbl val="0"/>
      </c:catAx>
      <c:valAx>
        <c:axId val="4489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Crimes per 100K of Population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8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</cdr:x>
      <cdr:y>0.2125</cdr:y>
    </cdr:from>
    <cdr:to>
      <cdr:x>0.96725</cdr:x>
      <cdr:y>0.317</cdr:y>
    </cdr:to>
    <cdr:sp>
      <cdr:nvSpPr>
        <cdr:cNvPr id="1" name="TextBox 1"/>
        <cdr:cNvSpPr txBox="1">
          <a:spLocks noChangeArrowheads="1"/>
        </cdr:cNvSpPr>
      </cdr:nvSpPr>
      <cdr:spPr>
        <a:xfrm>
          <a:off x="6267450" y="1219200"/>
          <a:ext cx="3324225" cy="600075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MPSA population is graphed at 10% of their actual value to provide a meaningful visual comparison with crime data.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99</xdr:row>
      <xdr:rowOff>0</xdr:rowOff>
    </xdr:from>
    <xdr:to>
      <xdr:col>15</xdr:col>
      <xdr:colOff>104775</xdr:colOff>
      <xdr:row>133</xdr:row>
      <xdr:rowOff>142875</xdr:rowOff>
    </xdr:to>
    <xdr:graphicFrame>
      <xdr:nvGraphicFramePr>
        <xdr:cNvPr id="1" name="Chart 3"/>
        <xdr:cNvGraphicFramePr/>
      </xdr:nvGraphicFramePr>
      <xdr:xfrm>
        <a:off x="152400" y="16097250"/>
        <a:ext cx="99250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409575</xdr:colOff>
      <xdr:row>25</xdr:row>
      <xdr:rowOff>38100</xdr:rowOff>
    </xdr:from>
    <xdr:to>
      <xdr:col>39</xdr:col>
      <xdr:colOff>561975</xdr:colOff>
      <xdr:row>57</xdr:row>
      <xdr:rowOff>66675</xdr:rowOff>
    </xdr:to>
    <xdr:graphicFrame>
      <xdr:nvGraphicFramePr>
        <xdr:cNvPr id="2" name="Chart 12"/>
        <xdr:cNvGraphicFramePr/>
      </xdr:nvGraphicFramePr>
      <xdr:xfrm>
        <a:off x="15659100" y="4114800"/>
        <a:ext cx="1110615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41</xdr:col>
      <xdr:colOff>9525</xdr:colOff>
      <xdr:row>49</xdr:row>
      <xdr:rowOff>0</xdr:rowOff>
    </xdr:from>
    <xdr:to>
      <xdr:col>58</xdr:col>
      <xdr:colOff>495300</xdr:colOff>
      <xdr:row>81</xdr:row>
      <xdr:rowOff>142875</xdr:rowOff>
    </xdr:to>
    <xdr:graphicFrame>
      <xdr:nvGraphicFramePr>
        <xdr:cNvPr id="3" name="Chart 13"/>
        <xdr:cNvGraphicFramePr/>
      </xdr:nvGraphicFramePr>
      <xdr:xfrm>
        <a:off x="27432000" y="7991475"/>
        <a:ext cx="13554075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409575</xdr:colOff>
      <xdr:row>26</xdr:row>
      <xdr:rowOff>152400</xdr:rowOff>
    </xdr:from>
    <xdr:ext cx="2105025" cy="476250"/>
    <xdr:sp>
      <xdr:nvSpPr>
        <xdr:cNvPr id="4" name="Text Box 4"/>
        <xdr:cNvSpPr txBox="1">
          <a:spLocks noChangeArrowheads="1"/>
        </xdr:cNvSpPr>
      </xdr:nvSpPr>
      <xdr:spPr>
        <a:xfrm>
          <a:off x="2457450" y="4391025"/>
          <a:ext cx="2105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MPSA population is graphed at 10% of their actual value to provide a meaningful visual comparison with crime data.</a:t>
          </a:r>
        </a:p>
      </xdr:txBody>
    </xdr:sp>
    <xdr:clientData/>
  </xdr:oneCellAnchor>
  <xdr:twoCellAnchor>
    <xdr:from>
      <xdr:col>45</xdr:col>
      <xdr:colOff>76200</xdr:colOff>
      <xdr:row>13</xdr:row>
      <xdr:rowOff>0</xdr:rowOff>
    </xdr:from>
    <xdr:to>
      <xdr:col>74</xdr:col>
      <xdr:colOff>47625</xdr:colOff>
      <xdr:row>44</xdr:row>
      <xdr:rowOff>28575</xdr:rowOff>
    </xdr:to>
    <xdr:graphicFrame>
      <xdr:nvGraphicFramePr>
        <xdr:cNvPr id="5" name="Chart 20"/>
        <xdr:cNvGraphicFramePr/>
      </xdr:nvGraphicFramePr>
      <xdr:xfrm>
        <a:off x="29937075" y="2105025"/>
        <a:ext cx="20354925" cy="5076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137</xdr:row>
      <xdr:rowOff>0</xdr:rowOff>
    </xdr:from>
    <xdr:to>
      <xdr:col>17</xdr:col>
      <xdr:colOff>123825</xdr:colOff>
      <xdr:row>169</xdr:row>
      <xdr:rowOff>57150</xdr:rowOff>
    </xdr:to>
    <xdr:graphicFrame>
      <xdr:nvGraphicFramePr>
        <xdr:cNvPr id="6" name="Chart 12"/>
        <xdr:cNvGraphicFramePr/>
      </xdr:nvGraphicFramePr>
      <xdr:xfrm>
        <a:off x="219075" y="22355175"/>
        <a:ext cx="11096625" cy="5238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173</xdr:row>
      <xdr:rowOff>0</xdr:rowOff>
    </xdr:from>
    <xdr:to>
      <xdr:col>24</xdr:col>
      <xdr:colOff>47625</xdr:colOff>
      <xdr:row>212</xdr:row>
      <xdr:rowOff>66675</xdr:rowOff>
    </xdr:to>
    <xdr:graphicFrame>
      <xdr:nvGraphicFramePr>
        <xdr:cNvPr id="7" name="Chart 20"/>
        <xdr:cNvGraphicFramePr/>
      </xdr:nvGraphicFramePr>
      <xdr:xfrm>
        <a:off x="219075" y="28184475"/>
        <a:ext cx="16906875" cy="638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217</xdr:row>
      <xdr:rowOff>0</xdr:rowOff>
    </xdr:from>
    <xdr:to>
      <xdr:col>24</xdr:col>
      <xdr:colOff>66675</xdr:colOff>
      <xdr:row>254</xdr:row>
      <xdr:rowOff>152400</xdr:rowOff>
    </xdr:to>
    <xdr:graphicFrame>
      <xdr:nvGraphicFramePr>
        <xdr:cNvPr id="8" name="Chart 8"/>
        <xdr:cNvGraphicFramePr/>
      </xdr:nvGraphicFramePr>
      <xdr:xfrm>
        <a:off x="219075" y="35309175"/>
        <a:ext cx="16925925" cy="614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0.63175</cdr:x>
      <cdr:y>0.21225</cdr:y>
    </cdr:from>
    <cdr:to>
      <cdr:x>0.9675</cdr:x>
      <cdr:y>0.31725</cdr:y>
    </cdr:to>
    <cdr:sp>
      <cdr:nvSpPr>
        <cdr:cNvPr id="1" name="TextBox 1"/>
        <cdr:cNvSpPr txBox="1">
          <a:spLocks noChangeArrowheads="1"/>
        </cdr:cNvSpPr>
      </cdr:nvSpPr>
      <cdr:spPr>
        <a:xfrm>
          <a:off x="5743575" y="1190625"/>
          <a:ext cx="3057525" cy="590550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MPSA population is graphed at 10% of their actual value to provide a meaningful visual comparison with crime data.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0</xdr:rowOff>
    </xdr:from>
    <xdr:to>
      <xdr:col>16</xdr:col>
      <xdr:colOff>104775</xdr:colOff>
      <xdr:row>36</xdr:row>
      <xdr:rowOff>142875</xdr:rowOff>
    </xdr:to>
    <xdr:graphicFrame>
      <xdr:nvGraphicFramePr>
        <xdr:cNvPr id="1" name="Chart 3"/>
        <xdr:cNvGraphicFramePr/>
      </xdr:nvGraphicFramePr>
      <xdr:xfrm>
        <a:off x="762000" y="323850"/>
        <a:ext cx="90963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0</xdr:rowOff>
    </xdr:from>
    <xdr:to>
      <xdr:col>17</xdr:col>
      <xdr:colOff>466725</xdr:colOff>
      <xdr:row>34</xdr:row>
      <xdr:rowOff>152400</xdr:rowOff>
    </xdr:to>
    <xdr:graphicFrame>
      <xdr:nvGraphicFramePr>
        <xdr:cNvPr id="1" name="Chart 12"/>
        <xdr:cNvGraphicFramePr/>
      </xdr:nvGraphicFramePr>
      <xdr:xfrm>
        <a:off x="85725" y="257175"/>
        <a:ext cx="102203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25</xdr:col>
      <xdr:colOff>47625</xdr:colOff>
      <xdr:row>41</xdr:row>
      <xdr:rowOff>66675</xdr:rowOff>
    </xdr:to>
    <xdr:graphicFrame>
      <xdr:nvGraphicFramePr>
        <xdr:cNvPr id="1" name="Chart 20"/>
        <xdr:cNvGraphicFramePr/>
      </xdr:nvGraphicFramePr>
      <xdr:xfrm>
        <a:off x="828675" y="323850"/>
        <a:ext cx="169068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25</xdr:col>
      <xdr:colOff>66675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828675" y="323850"/>
        <a:ext cx="169259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BJ122"/>
  <sheetViews>
    <sheetView showGridLines="0" zoomScale="75" zoomScaleNormal="75" zoomScalePageLayoutView="0" workbookViewId="0" topLeftCell="A205">
      <selection activeCell="A217" sqref="A217:Y256"/>
    </sheetView>
  </sheetViews>
  <sheetFormatPr defaultColWidth="9.140625" defaultRowHeight="12.75"/>
  <cols>
    <col min="1" max="1" width="3.28125" style="0" customWidth="1"/>
    <col min="2" max="2" width="27.421875" style="0" bestFit="1" customWidth="1"/>
    <col min="19" max="19" width="33.421875" style="0" customWidth="1"/>
    <col min="29" max="30" width="9.00390625" style="0" customWidth="1"/>
    <col min="55" max="55" width="49.7109375" style="0" customWidth="1"/>
  </cols>
  <sheetData>
    <row r="2" spans="2:43" ht="12.75">
      <c r="B2" t="s">
        <v>0</v>
      </c>
      <c r="C2" s="1"/>
      <c r="D2" s="1"/>
      <c r="E2" s="1"/>
      <c r="F2" s="1">
        <v>156834</v>
      </c>
      <c r="G2" s="1"/>
      <c r="H2" s="1"/>
      <c r="I2" s="1">
        <v>202511</v>
      </c>
      <c r="J2" s="1">
        <v>212045</v>
      </c>
      <c r="K2" s="1">
        <v>213629</v>
      </c>
      <c r="M2" s="1">
        <v>195283</v>
      </c>
      <c r="N2" s="1">
        <v>186313</v>
      </c>
      <c r="O2" s="1">
        <v>187765</v>
      </c>
      <c r="P2" s="1">
        <v>192859</v>
      </c>
      <c r="Q2" s="1">
        <v>200917</v>
      </c>
      <c r="R2" s="1">
        <v>208321</v>
      </c>
      <c r="S2" s="1">
        <v>211526</v>
      </c>
      <c r="T2" s="1">
        <v>219993</v>
      </c>
      <c r="U2" s="1">
        <v>226993</v>
      </c>
      <c r="V2" s="1">
        <v>230011</v>
      </c>
      <c r="W2" s="1">
        <v>255007</v>
      </c>
      <c r="X2" s="1">
        <v>256415</v>
      </c>
      <c r="Y2" s="1">
        <v>257296</v>
      </c>
      <c r="Z2" s="1">
        <v>259300</v>
      </c>
      <c r="AA2" s="1">
        <v>258195</v>
      </c>
      <c r="AB2" s="1">
        <v>263195</v>
      </c>
      <c r="AC2" s="1">
        <v>268030</v>
      </c>
      <c r="AD2" s="1">
        <v>271455</v>
      </c>
      <c r="AE2" s="1">
        <v>272182</v>
      </c>
      <c r="AF2" s="1">
        <v>277076</v>
      </c>
      <c r="AG2" s="1">
        <v>277641.99445328483</v>
      </c>
      <c r="AH2" s="1">
        <v>278787</v>
      </c>
      <c r="AI2" s="1">
        <v>284260</v>
      </c>
      <c r="AJ2" s="1">
        <v>285471</v>
      </c>
      <c r="AK2" s="1">
        <v>289747</v>
      </c>
      <c r="AQ2" t="s">
        <v>1</v>
      </c>
    </row>
    <row r="3" spans="3:37" ht="12.75">
      <c r="C3">
        <v>1977</v>
      </c>
      <c r="D3">
        <v>1978</v>
      </c>
      <c r="E3">
        <v>1979</v>
      </c>
      <c r="F3">
        <v>1980</v>
      </c>
      <c r="G3">
        <v>1981</v>
      </c>
      <c r="H3">
        <v>1982</v>
      </c>
      <c r="I3">
        <v>1983</v>
      </c>
      <c r="J3">
        <v>1984</v>
      </c>
      <c r="K3">
        <v>1985</v>
      </c>
      <c r="L3">
        <v>1986</v>
      </c>
      <c r="M3">
        <v>1987</v>
      </c>
      <c r="N3">
        <v>1988</v>
      </c>
      <c r="O3">
        <v>1989</v>
      </c>
      <c r="P3">
        <v>1990</v>
      </c>
      <c r="Q3">
        <v>1991</v>
      </c>
      <c r="R3">
        <v>1992</v>
      </c>
      <c r="S3">
        <v>1993</v>
      </c>
      <c r="T3">
        <v>1994</v>
      </c>
      <c r="U3">
        <v>1995</v>
      </c>
      <c r="V3">
        <v>1996</v>
      </c>
      <c r="W3">
        <v>1997</v>
      </c>
      <c r="X3">
        <v>1998</v>
      </c>
      <c r="Y3">
        <v>1999</v>
      </c>
      <c r="Z3">
        <v>2000</v>
      </c>
      <c r="AA3">
        <v>2001</v>
      </c>
      <c r="AB3">
        <v>2002</v>
      </c>
      <c r="AC3">
        <v>2003</v>
      </c>
      <c r="AD3">
        <v>2004</v>
      </c>
      <c r="AE3">
        <v>2005</v>
      </c>
      <c r="AF3">
        <v>2006</v>
      </c>
      <c r="AG3">
        <v>2007</v>
      </c>
      <c r="AH3">
        <v>2008</v>
      </c>
      <c r="AI3">
        <v>2009</v>
      </c>
      <c r="AJ3">
        <v>2010</v>
      </c>
      <c r="AK3">
        <v>2011</v>
      </c>
    </row>
    <row r="4" spans="2:43" ht="12.75">
      <c r="B4" t="s">
        <v>2</v>
      </c>
      <c r="C4">
        <v>13</v>
      </c>
      <c r="D4">
        <v>16</v>
      </c>
      <c r="E4">
        <v>16</v>
      </c>
      <c r="F4">
        <v>15</v>
      </c>
      <c r="G4">
        <v>18</v>
      </c>
      <c r="H4">
        <v>22</v>
      </c>
      <c r="I4">
        <v>16</v>
      </c>
      <c r="J4">
        <v>16</v>
      </c>
      <c r="K4">
        <v>14</v>
      </c>
      <c r="L4">
        <v>17</v>
      </c>
      <c r="M4">
        <v>15</v>
      </c>
      <c r="N4">
        <v>13</v>
      </c>
      <c r="O4">
        <v>11</v>
      </c>
      <c r="P4">
        <v>10</v>
      </c>
      <c r="Q4">
        <v>25</v>
      </c>
      <c r="R4">
        <v>17</v>
      </c>
      <c r="S4">
        <v>23</v>
      </c>
      <c r="T4">
        <v>22</v>
      </c>
      <c r="U4">
        <v>29</v>
      </c>
      <c r="V4">
        <v>25</v>
      </c>
      <c r="W4">
        <v>23</v>
      </c>
      <c r="X4">
        <v>19</v>
      </c>
      <c r="Y4">
        <v>19</v>
      </c>
      <c r="Z4">
        <v>14</v>
      </c>
      <c r="AA4">
        <v>10</v>
      </c>
      <c r="AB4">
        <v>18</v>
      </c>
      <c r="AC4">
        <v>17</v>
      </c>
      <c r="AD4">
        <v>14</v>
      </c>
      <c r="AE4">
        <v>16</v>
      </c>
      <c r="AF4">
        <v>17</v>
      </c>
      <c r="AG4">
        <v>23</v>
      </c>
      <c r="AH4">
        <v>10</v>
      </c>
      <c r="AI4">
        <v>14</v>
      </c>
      <c r="AJ4">
        <v>13</v>
      </c>
      <c r="AK4">
        <v>12</v>
      </c>
      <c r="AL4" t="s">
        <v>2</v>
      </c>
      <c r="AQ4">
        <f aca="true" t="shared" si="0" ref="AQ4:AQ14">STDEVP(C4:AG4)</f>
        <v>4.5356720008704015</v>
      </c>
    </row>
    <row r="5" spans="2:43" ht="12.75">
      <c r="B5" t="s">
        <v>3</v>
      </c>
      <c r="C5">
        <v>81</v>
      </c>
      <c r="D5">
        <v>91</v>
      </c>
      <c r="E5">
        <v>132</v>
      </c>
      <c r="F5">
        <v>117</v>
      </c>
      <c r="G5">
        <v>173</v>
      </c>
      <c r="H5">
        <v>158</v>
      </c>
      <c r="I5">
        <v>217</v>
      </c>
      <c r="J5">
        <v>215</v>
      </c>
      <c r="K5">
        <v>193</v>
      </c>
      <c r="L5">
        <v>167</v>
      </c>
      <c r="M5">
        <v>154</v>
      </c>
      <c r="N5">
        <v>159</v>
      </c>
      <c r="O5">
        <v>139</v>
      </c>
      <c r="P5">
        <v>203</v>
      </c>
      <c r="Q5">
        <v>264</v>
      </c>
      <c r="R5">
        <v>253</v>
      </c>
      <c r="S5">
        <v>212</v>
      </c>
      <c r="T5">
        <v>198</v>
      </c>
      <c r="U5">
        <v>242</v>
      </c>
      <c r="V5">
        <v>198</v>
      </c>
      <c r="W5">
        <v>174</v>
      </c>
      <c r="X5">
        <v>184</v>
      </c>
      <c r="Y5">
        <v>161</v>
      </c>
      <c r="Z5">
        <v>195</v>
      </c>
      <c r="AA5">
        <v>210</v>
      </c>
      <c r="AB5">
        <v>254</v>
      </c>
      <c r="AC5">
        <v>244</v>
      </c>
      <c r="AD5">
        <v>263</v>
      </c>
      <c r="AE5">
        <v>224</v>
      </c>
      <c r="AF5">
        <v>248</v>
      </c>
      <c r="AG5">
        <v>257</v>
      </c>
      <c r="AH5">
        <v>263</v>
      </c>
      <c r="AI5">
        <v>282</v>
      </c>
      <c r="AJ5">
        <v>264</v>
      </c>
      <c r="AK5">
        <v>283</v>
      </c>
      <c r="AL5" t="s">
        <v>3</v>
      </c>
      <c r="AQ5">
        <f t="shared" si="0"/>
        <v>48.862780108347835</v>
      </c>
    </row>
    <row r="6" spans="2:43" ht="12.75">
      <c r="B6" t="s">
        <v>4</v>
      </c>
      <c r="C6">
        <v>226</v>
      </c>
      <c r="D6">
        <v>218</v>
      </c>
      <c r="E6">
        <v>343</v>
      </c>
      <c r="F6">
        <v>296</v>
      </c>
      <c r="G6">
        <v>380</v>
      </c>
      <c r="H6">
        <v>481</v>
      </c>
      <c r="I6">
        <v>373</v>
      </c>
      <c r="J6">
        <v>430</v>
      </c>
      <c r="K6">
        <v>371</v>
      </c>
      <c r="L6">
        <v>330</v>
      </c>
      <c r="M6">
        <v>285</v>
      </c>
      <c r="N6">
        <v>281</v>
      </c>
      <c r="O6">
        <v>272</v>
      </c>
      <c r="P6">
        <v>350</v>
      </c>
      <c r="Q6">
        <v>542</v>
      </c>
      <c r="R6">
        <v>484</v>
      </c>
      <c r="S6">
        <v>568</v>
      </c>
      <c r="T6">
        <v>729</v>
      </c>
      <c r="U6">
        <v>777</v>
      </c>
      <c r="V6">
        <v>558</v>
      </c>
      <c r="W6">
        <v>501</v>
      </c>
      <c r="X6">
        <v>373</v>
      </c>
      <c r="Y6">
        <v>398</v>
      </c>
      <c r="Z6">
        <v>346</v>
      </c>
      <c r="AA6">
        <v>384</v>
      </c>
      <c r="AB6">
        <v>382</v>
      </c>
      <c r="AC6">
        <v>340</v>
      </c>
      <c r="AD6">
        <v>331</v>
      </c>
      <c r="AE6">
        <v>384</v>
      </c>
      <c r="AF6">
        <v>465</v>
      </c>
      <c r="AG6">
        <v>453</v>
      </c>
      <c r="AH6">
        <v>543</v>
      </c>
      <c r="AI6">
        <v>534</v>
      </c>
      <c r="AJ6">
        <v>454</v>
      </c>
      <c r="AK6">
        <v>465</v>
      </c>
      <c r="AL6" t="s">
        <v>4</v>
      </c>
      <c r="AQ6">
        <f t="shared" si="0"/>
        <v>126.604885712868</v>
      </c>
    </row>
    <row r="7" spans="2:43" ht="12.75">
      <c r="B7" t="s">
        <v>5</v>
      </c>
      <c r="C7">
        <v>227</v>
      </c>
      <c r="D7">
        <v>203</v>
      </c>
      <c r="E7">
        <v>217</v>
      </c>
      <c r="F7">
        <v>308</v>
      </c>
      <c r="G7">
        <v>353</v>
      </c>
      <c r="H7">
        <v>431</v>
      </c>
      <c r="I7">
        <v>542</v>
      </c>
      <c r="J7">
        <v>581</v>
      </c>
      <c r="K7">
        <v>606</v>
      </c>
      <c r="L7">
        <v>684</v>
      </c>
      <c r="M7">
        <v>571</v>
      </c>
      <c r="N7">
        <v>669</v>
      </c>
      <c r="O7">
        <v>709</v>
      </c>
      <c r="P7">
        <v>767</v>
      </c>
      <c r="Q7">
        <v>838</v>
      </c>
      <c r="R7">
        <v>1217</v>
      </c>
      <c r="S7">
        <v>1410</v>
      </c>
      <c r="T7">
        <v>1529</v>
      </c>
      <c r="U7">
        <v>1462</v>
      </c>
      <c r="V7">
        <v>1297</v>
      </c>
      <c r="W7">
        <v>1206</v>
      </c>
      <c r="X7">
        <v>1056</v>
      </c>
      <c r="Y7">
        <v>1106</v>
      </c>
      <c r="Z7">
        <v>973</v>
      </c>
      <c r="AA7">
        <v>1144</v>
      </c>
      <c r="AB7">
        <v>1067</v>
      </c>
      <c r="AC7">
        <v>1143</v>
      </c>
      <c r="AD7">
        <v>1553</v>
      </c>
      <c r="AE7">
        <v>1407</v>
      </c>
      <c r="AF7">
        <v>1862</v>
      </c>
      <c r="AG7">
        <v>1673</v>
      </c>
      <c r="AH7">
        <v>1830</v>
      </c>
      <c r="AI7">
        <v>1658</v>
      </c>
      <c r="AJ7">
        <v>1701</v>
      </c>
      <c r="AK7">
        <v>1628</v>
      </c>
      <c r="AL7" t="s">
        <v>5</v>
      </c>
      <c r="AQ7">
        <f t="shared" si="0"/>
        <v>460.6813801610123</v>
      </c>
    </row>
    <row r="8" spans="2:43" ht="12.75">
      <c r="B8" t="s">
        <v>6</v>
      </c>
      <c r="C8">
        <v>898</v>
      </c>
      <c r="D8">
        <v>1061</v>
      </c>
      <c r="E8">
        <v>1214</v>
      </c>
      <c r="F8">
        <v>1273</v>
      </c>
      <c r="G8">
        <v>1577</v>
      </c>
      <c r="H8">
        <v>1679</v>
      </c>
      <c r="I8">
        <v>1680</v>
      </c>
      <c r="J8">
        <v>1778</v>
      </c>
      <c r="K8">
        <v>1585</v>
      </c>
      <c r="L8">
        <v>1712</v>
      </c>
      <c r="M8">
        <v>1610</v>
      </c>
      <c r="N8">
        <v>1444</v>
      </c>
      <c r="O8">
        <v>1618</v>
      </c>
      <c r="P8">
        <v>1806</v>
      </c>
      <c r="Q8">
        <v>2210</v>
      </c>
      <c r="R8">
        <v>2649</v>
      </c>
      <c r="S8">
        <v>3185</v>
      </c>
      <c r="T8">
        <v>3387</v>
      </c>
      <c r="U8">
        <v>3403</v>
      </c>
      <c r="V8">
        <v>2611</v>
      </c>
      <c r="W8">
        <v>2479</v>
      </c>
      <c r="X8">
        <v>2488</v>
      </c>
      <c r="Y8">
        <v>2461</v>
      </c>
      <c r="Z8">
        <v>2485</v>
      </c>
      <c r="AA8">
        <v>3163</v>
      </c>
      <c r="AB8">
        <v>3109</v>
      </c>
      <c r="AC8">
        <v>2829</v>
      </c>
      <c r="AD8">
        <v>2197</v>
      </c>
      <c r="AE8">
        <v>2533</v>
      </c>
      <c r="AF8">
        <v>2717</v>
      </c>
      <c r="AG8">
        <v>3167</v>
      </c>
      <c r="AH8">
        <v>3704</v>
      </c>
      <c r="AI8">
        <v>4404</v>
      </c>
      <c r="AJ8">
        <v>4034</v>
      </c>
      <c r="AK8">
        <v>4438</v>
      </c>
      <c r="AL8" t="s">
        <v>7</v>
      </c>
      <c r="AQ8">
        <f t="shared" si="0"/>
        <v>716.861502768788</v>
      </c>
    </row>
    <row r="9" spans="2:43" ht="12.75">
      <c r="B9" t="s">
        <v>8</v>
      </c>
      <c r="C9">
        <v>1937</v>
      </c>
      <c r="D9">
        <v>2049</v>
      </c>
      <c r="E9">
        <v>2478</v>
      </c>
      <c r="F9">
        <v>2611</v>
      </c>
      <c r="G9">
        <v>2797</v>
      </c>
      <c r="H9">
        <v>2459</v>
      </c>
      <c r="I9">
        <v>2889</v>
      </c>
      <c r="J9">
        <v>3151</v>
      </c>
      <c r="K9">
        <v>2892</v>
      </c>
      <c r="L9">
        <v>2824</v>
      </c>
      <c r="M9">
        <v>2113</v>
      </c>
      <c r="N9">
        <v>1890</v>
      </c>
      <c r="O9">
        <v>1708</v>
      </c>
      <c r="P9">
        <v>2060</v>
      </c>
      <c r="Q9">
        <v>2489</v>
      </c>
      <c r="R9">
        <v>2650</v>
      </c>
      <c r="S9">
        <v>1880</v>
      </c>
      <c r="T9">
        <v>2276</v>
      </c>
      <c r="U9">
        <v>2521</v>
      </c>
      <c r="V9">
        <v>2353</v>
      </c>
      <c r="W9">
        <v>1931</v>
      </c>
      <c r="X9">
        <v>1617</v>
      </c>
      <c r="Y9">
        <v>1543</v>
      </c>
      <c r="Z9">
        <v>1533</v>
      </c>
      <c r="AA9">
        <v>1606</v>
      </c>
      <c r="AB9">
        <v>1521</v>
      </c>
      <c r="AC9">
        <v>1418</v>
      </c>
      <c r="AD9">
        <v>1523</v>
      </c>
      <c r="AE9">
        <v>1783</v>
      </c>
      <c r="AF9">
        <v>1733</v>
      </c>
      <c r="AG9">
        <v>1454</v>
      </c>
      <c r="AH9">
        <v>1191</v>
      </c>
      <c r="AI9">
        <v>1613</v>
      </c>
      <c r="AJ9">
        <v>1223</v>
      </c>
      <c r="AK9">
        <v>1080</v>
      </c>
      <c r="AL9" t="s">
        <v>8</v>
      </c>
      <c r="AQ9">
        <f t="shared" si="0"/>
        <v>502.01619303018117</v>
      </c>
    </row>
    <row r="10" spans="2:43" ht="12.75">
      <c r="B10" t="s">
        <v>9</v>
      </c>
      <c r="C10">
        <v>6263</v>
      </c>
      <c r="D10">
        <v>6702</v>
      </c>
      <c r="E10">
        <v>7621</v>
      </c>
      <c r="F10">
        <v>7322</v>
      </c>
      <c r="G10">
        <v>8826</v>
      </c>
      <c r="H10">
        <v>8800</v>
      </c>
      <c r="I10">
        <v>8762</v>
      </c>
      <c r="J10">
        <v>8958</v>
      </c>
      <c r="K10">
        <v>9154</v>
      </c>
      <c r="L10">
        <v>11071</v>
      </c>
      <c r="M10">
        <v>9491</v>
      </c>
      <c r="N10">
        <v>8340</v>
      </c>
      <c r="O10">
        <v>8219</v>
      </c>
      <c r="P10">
        <v>8083</v>
      </c>
      <c r="Q10">
        <v>9967</v>
      </c>
      <c r="R10">
        <v>10813</v>
      </c>
      <c r="S10">
        <v>10660</v>
      </c>
      <c r="T10">
        <v>11717</v>
      </c>
      <c r="U10">
        <v>11152</v>
      </c>
      <c r="V10">
        <v>10163</v>
      </c>
      <c r="W10">
        <v>10083</v>
      </c>
      <c r="X10">
        <v>8834</v>
      </c>
      <c r="Y10">
        <v>8471</v>
      </c>
      <c r="Z10">
        <v>8799</v>
      </c>
      <c r="AA10">
        <v>8648</v>
      </c>
      <c r="AB10">
        <v>9255</v>
      </c>
      <c r="AC10">
        <v>9091</v>
      </c>
      <c r="AD10">
        <v>7530</v>
      </c>
      <c r="AE10">
        <v>8248</v>
      </c>
      <c r="AF10">
        <v>8543</v>
      </c>
      <c r="AG10">
        <v>8395</v>
      </c>
      <c r="AH10">
        <v>7254</v>
      </c>
      <c r="AI10">
        <v>7835</v>
      </c>
      <c r="AJ10">
        <v>8178</v>
      </c>
      <c r="AK10">
        <v>7714</v>
      </c>
      <c r="AL10" t="s">
        <v>9</v>
      </c>
      <c r="AQ10">
        <f t="shared" si="0"/>
        <v>1262.1968749337846</v>
      </c>
    </row>
    <row r="11" spans="2:43" ht="12.75">
      <c r="B11" t="s">
        <v>10</v>
      </c>
      <c r="C11">
        <v>1116</v>
      </c>
      <c r="D11">
        <v>964</v>
      </c>
      <c r="E11">
        <v>1041</v>
      </c>
      <c r="F11">
        <v>1055</v>
      </c>
      <c r="G11">
        <v>1184</v>
      </c>
      <c r="H11">
        <v>1120</v>
      </c>
      <c r="I11">
        <v>1433</v>
      </c>
      <c r="J11">
        <v>1563</v>
      </c>
      <c r="K11">
        <v>1392</v>
      </c>
      <c r="L11">
        <v>1386</v>
      </c>
      <c r="M11">
        <v>1117</v>
      </c>
      <c r="N11">
        <v>1182</v>
      </c>
      <c r="O11">
        <v>1158</v>
      </c>
      <c r="P11">
        <v>1534</v>
      </c>
      <c r="Q11">
        <v>1561</v>
      </c>
      <c r="R11">
        <v>1611</v>
      </c>
      <c r="S11">
        <v>1387</v>
      </c>
      <c r="T11">
        <v>2191</v>
      </c>
      <c r="U11">
        <v>2122</v>
      </c>
      <c r="V11">
        <v>1584</v>
      </c>
      <c r="W11">
        <v>1362</v>
      </c>
      <c r="X11">
        <v>1281</v>
      </c>
      <c r="Y11">
        <v>1251</v>
      </c>
      <c r="Z11">
        <v>1010</v>
      </c>
      <c r="AA11">
        <v>1212</v>
      </c>
      <c r="AB11">
        <v>1173</v>
      </c>
      <c r="AC11">
        <v>1175</v>
      </c>
      <c r="AD11">
        <v>1025</v>
      </c>
      <c r="AE11">
        <v>1286</v>
      </c>
      <c r="AF11">
        <v>1414</v>
      </c>
      <c r="AG11">
        <v>1263</v>
      </c>
      <c r="AH11">
        <v>766</v>
      </c>
      <c r="AI11">
        <v>868</v>
      </c>
      <c r="AJ11">
        <v>813</v>
      </c>
      <c r="AK11">
        <v>625</v>
      </c>
      <c r="AL11" t="s">
        <v>10</v>
      </c>
      <c r="AQ11">
        <f t="shared" si="0"/>
        <v>281.94690314218246</v>
      </c>
    </row>
    <row r="12" spans="2:43" ht="12.75">
      <c r="B12" t="s">
        <v>11</v>
      </c>
      <c r="E12">
        <v>134</v>
      </c>
      <c r="F12">
        <v>170</v>
      </c>
      <c r="G12">
        <v>74</v>
      </c>
      <c r="H12">
        <v>68</v>
      </c>
      <c r="I12">
        <v>76</v>
      </c>
      <c r="J12">
        <v>210</v>
      </c>
      <c r="K12">
        <v>232</v>
      </c>
      <c r="L12">
        <v>189</v>
      </c>
      <c r="M12">
        <v>164</v>
      </c>
      <c r="N12">
        <v>77</v>
      </c>
      <c r="O12">
        <v>39</v>
      </c>
      <c r="P12">
        <v>74</v>
      </c>
      <c r="Q12">
        <v>106</v>
      </c>
      <c r="R12">
        <v>105</v>
      </c>
      <c r="S12">
        <v>105</v>
      </c>
      <c r="T12">
        <v>144</v>
      </c>
      <c r="U12">
        <v>96</v>
      </c>
      <c r="V12">
        <v>87</v>
      </c>
      <c r="W12">
        <v>80</v>
      </c>
      <c r="X12">
        <v>75</v>
      </c>
      <c r="Y12">
        <v>83</v>
      </c>
      <c r="Z12">
        <v>101</v>
      </c>
      <c r="AA12">
        <v>105</v>
      </c>
      <c r="AB12">
        <v>141</v>
      </c>
      <c r="AC12">
        <v>119</v>
      </c>
      <c r="AD12">
        <v>78</v>
      </c>
      <c r="AE12">
        <v>73</v>
      </c>
      <c r="AF12">
        <v>104</v>
      </c>
      <c r="AG12">
        <v>141</v>
      </c>
      <c r="AH12">
        <v>106</v>
      </c>
      <c r="AI12">
        <v>93</v>
      </c>
      <c r="AJ12">
        <v>76</v>
      </c>
      <c r="AK12">
        <v>85</v>
      </c>
      <c r="AL12" t="s">
        <v>11</v>
      </c>
      <c r="AQ12">
        <f t="shared" si="0"/>
        <v>45.13346570468583</v>
      </c>
    </row>
    <row r="13" spans="2:43" ht="12.75">
      <c r="B13" t="s">
        <v>12</v>
      </c>
      <c r="C13">
        <f aca="true" t="shared" si="1" ref="C13:AJ13">C4+C5+C6+C7+C9+C10+C11+C12</f>
        <v>9863</v>
      </c>
      <c r="D13">
        <f t="shared" si="1"/>
        <v>10243</v>
      </c>
      <c r="E13">
        <f t="shared" si="1"/>
        <v>11982</v>
      </c>
      <c r="F13">
        <f t="shared" si="1"/>
        <v>11894</v>
      </c>
      <c r="G13">
        <f t="shared" si="1"/>
        <v>13805</v>
      </c>
      <c r="H13">
        <f t="shared" si="1"/>
        <v>13539</v>
      </c>
      <c r="I13">
        <f t="shared" si="1"/>
        <v>14308</v>
      </c>
      <c r="J13">
        <f t="shared" si="1"/>
        <v>15124</v>
      </c>
      <c r="K13">
        <f t="shared" si="1"/>
        <v>14854</v>
      </c>
      <c r="L13">
        <f t="shared" si="1"/>
        <v>16668</v>
      </c>
      <c r="M13">
        <f t="shared" si="1"/>
        <v>13910</v>
      </c>
      <c r="N13">
        <f t="shared" si="1"/>
        <v>12611</v>
      </c>
      <c r="O13">
        <f t="shared" si="1"/>
        <v>12255</v>
      </c>
      <c r="P13">
        <f t="shared" si="1"/>
        <v>13081</v>
      </c>
      <c r="Q13">
        <f t="shared" si="1"/>
        <v>15792</v>
      </c>
      <c r="R13">
        <f t="shared" si="1"/>
        <v>17150</v>
      </c>
      <c r="S13">
        <f t="shared" si="1"/>
        <v>16245</v>
      </c>
      <c r="T13">
        <f t="shared" si="1"/>
        <v>18806</v>
      </c>
      <c r="U13">
        <f t="shared" si="1"/>
        <v>18401</v>
      </c>
      <c r="V13">
        <f t="shared" si="1"/>
        <v>16265</v>
      </c>
      <c r="W13">
        <f t="shared" si="1"/>
        <v>15360</v>
      </c>
      <c r="X13">
        <f t="shared" si="1"/>
        <v>13439</v>
      </c>
      <c r="Y13">
        <f t="shared" si="1"/>
        <v>13032</v>
      </c>
      <c r="Z13">
        <f t="shared" si="1"/>
        <v>12971</v>
      </c>
      <c r="AA13">
        <f t="shared" si="1"/>
        <v>13319</v>
      </c>
      <c r="AB13">
        <f t="shared" si="1"/>
        <v>13811</v>
      </c>
      <c r="AC13">
        <f t="shared" si="1"/>
        <v>13547</v>
      </c>
      <c r="AD13">
        <f t="shared" si="1"/>
        <v>12317</v>
      </c>
      <c r="AE13">
        <f t="shared" si="1"/>
        <v>13421</v>
      </c>
      <c r="AF13">
        <f t="shared" si="1"/>
        <v>14386</v>
      </c>
      <c r="AG13">
        <f t="shared" si="1"/>
        <v>13659</v>
      </c>
      <c r="AH13">
        <f t="shared" si="1"/>
        <v>11963</v>
      </c>
      <c r="AI13">
        <f t="shared" si="1"/>
        <v>12897</v>
      </c>
      <c r="AJ13">
        <f t="shared" si="1"/>
        <v>12722</v>
      </c>
      <c r="AK13">
        <f>SUM(AK4+AK5+AK6+AK7+AK9+AK10+AK11+AK12)</f>
        <v>11892</v>
      </c>
      <c r="AL13" t="s">
        <v>12</v>
      </c>
      <c r="AQ13">
        <f t="shared" si="0"/>
        <v>2039.547873322772</v>
      </c>
    </row>
    <row r="14" spans="2:45" ht="12.75">
      <c r="B14" t="s">
        <v>13</v>
      </c>
      <c r="C14">
        <f aca="true" t="shared" si="2" ref="C14:AJ14">C4+C5+C6+C7+C9+C10+C11</f>
        <v>9863</v>
      </c>
      <c r="D14">
        <f t="shared" si="2"/>
        <v>10243</v>
      </c>
      <c r="E14">
        <f t="shared" si="2"/>
        <v>11848</v>
      </c>
      <c r="F14">
        <f t="shared" si="2"/>
        <v>11724</v>
      </c>
      <c r="G14">
        <f t="shared" si="2"/>
        <v>13731</v>
      </c>
      <c r="H14">
        <f t="shared" si="2"/>
        <v>13471</v>
      </c>
      <c r="I14">
        <f t="shared" si="2"/>
        <v>14232</v>
      </c>
      <c r="J14">
        <f t="shared" si="2"/>
        <v>14914</v>
      </c>
      <c r="K14">
        <f t="shared" si="2"/>
        <v>14622</v>
      </c>
      <c r="L14">
        <f t="shared" si="2"/>
        <v>16479</v>
      </c>
      <c r="M14">
        <f t="shared" si="2"/>
        <v>13746</v>
      </c>
      <c r="N14">
        <f t="shared" si="2"/>
        <v>12534</v>
      </c>
      <c r="O14">
        <f t="shared" si="2"/>
        <v>12216</v>
      </c>
      <c r="P14">
        <f t="shared" si="2"/>
        <v>13007</v>
      </c>
      <c r="Q14">
        <f t="shared" si="2"/>
        <v>15686</v>
      </c>
      <c r="R14">
        <f t="shared" si="2"/>
        <v>17045</v>
      </c>
      <c r="S14">
        <f t="shared" si="2"/>
        <v>16140</v>
      </c>
      <c r="T14">
        <f t="shared" si="2"/>
        <v>18662</v>
      </c>
      <c r="U14">
        <f t="shared" si="2"/>
        <v>18305</v>
      </c>
      <c r="V14">
        <f t="shared" si="2"/>
        <v>16178</v>
      </c>
      <c r="W14">
        <f t="shared" si="2"/>
        <v>15280</v>
      </c>
      <c r="X14">
        <f t="shared" si="2"/>
        <v>13364</v>
      </c>
      <c r="Y14">
        <f t="shared" si="2"/>
        <v>12949</v>
      </c>
      <c r="Z14">
        <f t="shared" si="2"/>
        <v>12870</v>
      </c>
      <c r="AA14">
        <f t="shared" si="2"/>
        <v>13214</v>
      </c>
      <c r="AB14">
        <f t="shared" si="2"/>
        <v>13670</v>
      </c>
      <c r="AC14">
        <f t="shared" si="2"/>
        <v>13428</v>
      </c>
      <c r="AD14">
        <f t="shared" si="2"/>
        <v>12239</v>
      </c>
      <c r="AE14">
        <f t="shared" si="2"/>
        <v>13348</v>
      </c>
      <c r="AF14">
        <f t="shared" si="2"/>
        <v>14282</v>
      </c>
      <c r="AG14">
        <f t="shared" si="2"/>
        <v>13518</v>
      </c>
      <c r="AH14">
        <f t="shared" si="2"/>
        <v>11857</v>
      </c>
      <c r="AI14">
        <f t="shared" si="2"/>
        <v>12804</v>
      </c>
      <c r="AJ14">
        <f t="shared" si="2"/>
        <v>12646</v>
      </c>
      <c r="AK14">
        <f>SUM(AK4+AK5+AK6+AK7+AK9+AK10+AK11)</f>
        <v>11807</v>
      </c>
      <c r="AL14" t="s">
        <v>13</v>
      </c>
      <c r="AQ14">
        <f t="shared" si="0"/>
        <v>2017.4473785152472</v>
      </c>
      <c r="AS14">
        <v>10</v>
      </c>
    </row>
    <row r="15" ht="12.75">
      <c r="AS15">
        <v>263</v>
      </c>
    </row>
    <row r="16" spans="2:45" ht="12.75">
      <c r="B16" t="s">
        <v>14</v>
      </c>
      <c r="C16" s="2"/>
      <c r="D16" s="2"/>
      <c r="E16" s="2"/>
      <c r="F16" s="2">
        <f>F14/(F2/100000)</f>
        <v>7475.419870691304</v>
      </c>
      <c r="G16" s="2"/>
      <c r="H16" s="2"/>
      <c r="I16" s="2">
        <f>I14/(I2/100000)</f>
        <v>7027.766392936679</v>
      </c>
      <c r="J16" s="2">
        <f>J14/(J2/100000)</f>
        <v>7033.412718998326</v>
      </c>
      <c r="K16" s="2">
        <f>K14/(K2/100000)</f>
        <v>6844.576344971892</v>
      </c>
      <c r="L16" s="2"/>
      <c r="M16" s="2">
        <f aca="true" t="shared" si="3" ref="M16:AK16">M14/(M2/100000)</f>
        <v>7039.015172851708</v>
      </c>
      <c r="N16" s="2">
        <f t="shared" si="3"/>
        <v>6727.388856386833</v>
      </c>
      <c r="O16" s="2">
        <f t="shared" si="3"/>
        <v>6506.004846483636</v>
      </c>
      <c r="P16" s="2">
        <f t="shared" si="3"/>
        <v>6744.305425207016</v>
      </c>
      <c r="Q16" s="2">
        <f t="shared" si="3"/>
        <v>7807.203969798474</v>
      </c>
      <c r="R16" s="2">
        <f t="shared" si="3"/>
        <v>8182.084379395261</v>
      </c>
      <c r="S16" s="2">
        <f t="shared" si="3"/>
        <v>7630.267673950247</v>
      </c>
      <c r="T16" s="2">
        <f t="shared" si="3"/>
        <v>8482.997186274108</v>
      </c>
      <c r="U16" s="2">
        <f t="shared" si="3"/>
        <v>8064.125325450565</v>
      </c>
      <c r="V16" s="2">
        <f t="shared" si="3"/>
        <v>7033.576655029542</v>
      </c>
      <c r="W16" s="2">
        <f t="shared" si="3"/>
        <v>5991.9923766798565</v>
      </c>
      <c r="X16" s="2">
        <f t="shared" si="3"/>
        <v>5211.86358052376</v>
      </c>
      <c r="Y16" s="2">
        <f t="shared" si="3"/>
        <v>5032.724954915739</v>
      </c>
      <c r="Z16" s="2">
        <f t="shared" si="3"/>
        <v>4963.362900115696</v>
      </c>
      <c r="AA16" s="2">
        <f t="shared" si="3"/>
        <v>5117.837293518465</v>
      </c>
      <c r="AB16" s="2">
        <f t="shared" si="3"/>
        <v>5193.867664659283</v>
      </c>
      <c r="AC16" s="2">
        <f t="shared" si="3"/>
        <v>5009.8869529530275</v>
      </c>
      <c r="AD16" s="2">
        <f t="shared" si="3"/>
        <v>4508.666261442965</v>
      </c>
      <c r="AE16" s="2">
        <f t="shared" si="3"/>
        <v>4904.071540366373</v>
      </c>
      <c r="AF16" s="2">
        <f t="shared" si="3"/>
        <v>5154.542436010336</v>
      </c>
      <c r="AG16" s="2">
        <f t="shared" si="3"/>
        <v>4868.859995988286</v>
      </c>
      <c r="AH16" s="2">
        <f t="shared" si="3"/>
        <v>4253.067754235312</v>
      </c>
      <c r="AI16" s="2">
        <f t="shared" si="3"/>
        <v>4504.327024554985</v>
      </c>
      <c r="AJ16" s="2">
        <f t="shared" si="3"/>
        <v>4429.872036038687</v>
      </c>
      <c r="AK16" s="2">
        <f t="shared" si="3"/>
        <v>4074.934339268396</v>
      </c>
      <c r="AS16">
        <v>543</v>
      </c>
    </row>
    <row r="17" ht="12.75">
      <c r="AR17">
        <v>1830</v>
      </c>
    </row>
    <row r="18" ht="12.75">
      <c r="AR18">
        <v>1191</v>
      </c>
    </row>
    <row r="19" ht="12.75">
      <c r="AR19">
        <v>7254</v>
      </c>
    </row>
    <row r="20" ht="12.75">
      <c r="AR20">
        <v>766</v>
      </c>
    </row>
    <row r="21" spans="7:44" ht="12.75">
      <c r="G21">
        <v>1987</v>
      </c>
      <c r="H21">
        <v>1988</v>
      </c>
      <c r="I21">
        <v>1989</v>
      </c>
      <c r="J21">
        <v>1990</v>
      </c>
      <c r="K21">
        <v>1991</v>
      </c>
      <c r="L21">
        <v>1992</v>
      </c>
      <c r="M21">
        <v>1993</v>
      </c>
      <c r="N21">
        <v>1994</v>
      </c>
      <c r="O21">
        <v>1995</v>
      </c>
      <c r="P21">
        <v>1996</v>
      </c>
      <c r="Q21">
        <v>1997</v>
      </c>
      <c r="R21">
        <v>1998</v>
      </c>
      <c r="S21">
        <v>1999</v>
      </c>
      <c r="T21">
        <v>2000</v>
      </c>
      <c r="U21">
        <v>2001</v>
      </c>
      <c r="V21">
        <v>2002</v>
      </c>
      <c r="W21">
        <v>2003</v>
      </c>
      <c r="X21">
        <v>2004</v>
      </c>
      <c r="Y21">
        <v>2005</v>
      </c>
      <c r="Z21">
        <v>2006</v>
      </c>
      <c r="AA21">
        <v>2007</v>
      </c>
      <c r="AB21">
        <v>2008</v>
      </c>
      <c r="AC21">
        <v>2009</v>
      </c>
      <c r="AD21">
        <v>2010</v>
      </c>
      <c r="AE21">
        <v>2011</v>
      </c>
      <c r="AR21">
        <f>SUM(AR14:AR20)</f>
        <v>11041</v>
      </c>
    </row>
    <row r="22" spans="4:31" ht="12.75">
      <c r="D22" t="s">
        <v>15</v>
      </c>
      <c r="G22">
        <f aca="true" t="shared" si="4" ref="G22:AD22">M2*0.1</f>
        <v>19528.3</v>
      </c>
      <c r="H22">
        <f t="shared" si="4"/>
        <v>18631.3</v>
      </c>
      <c r="I22">
        <f t="shared" si="4"/>
        <v>18776.5</v>
      </c>
      <c r="J22">
        <f t="shared" si="4"/>
        <v>19285.9</v>
      </c>
      <c r="K22">
        <f t="shared" si="4"/>
        <v>20091.7</v>
      </c>
      <c r="L22">
        <f t="shared" si="4"/>
        <v>20832.100000000002</v>
      </c>
      <c r="M22">
        <f t="shared" si="4"/>
        <v>21152.600000000002</v>
      </c>
      <c r="N22">
        <f t="shared" si="4"/>
        <v>21999.300000000003</v>
      </c>
      <c r="O22">
        <f t="shared" si="4"/>
        <v>22699.300000000003</v>
      </c>
      <c r="P22">
        <f t="shared" si="4"/>
        <v>23001.100000000002</v>
      </c>
      <c r="Q22">
        <f t="shared" si="4"/>
        <v>25500.7</v>
      </c>
      <c r="R22">
        <f t="shared" si="4"/>
        <v>25641.5</v>
      </c>
      <c r="S22">
        <f t="shared" si="4"/>
        <v>25729.600000000002</v>
      </c>
      <c r="T22">
        <f t="shared" si="4"/>
        <v>25930</v>
      </c>
      <c r="U22">
        <f t="shared" si="4"/>
        <v>25819.5</v>
      </c>
      <c r="V22">
        <f t="shared" si="4"/>
        <v>26319.5</v>
      </c>
      <c r="W22">
        <f t="shared" si="4"/>
        <v>26803</v>
      </c>
      <c r="X22">
        <f t="shared" si="4"/>
        <v>27145.5</v>
      </c>
      <c r="Y22">
        <f t="shared" si="4"/>
        <v>27218.2</v>
      </c>
      <c r="Z22">
        <f t="shared" si="4"/>
        <v>27707.600000000002</v>
      </c>
      <c r="AA22">
        <f t="shared" si="4"/>
        <v>27764.199445328486</v>
      </c>
      <c r="AB22">
        <f t="shared" si="4"/>
        <v>27878.7</v>
      </c>
      <c r="AC22">
        <f t="shared" si="4"/>
        <v>28426</v>
      </c>
      <c r="AD22">
        <f t="shared" si="4"/>
        <v>28547.100000000002</v>
      </c>
      <c r="AE22">
        <v>28974.7</v>
      </c>
    </row>
    <row r="23" spans="4:31" ht="12.75">
      <c r="D23" t="s">
        <v>16</v>
      </c>
      <c r="G23" s="1">
        <f aca="true" t="shared" si="5" ref="G23:AE23">G22-M14</f>
        <v>5782.299999999999</v>
      </c>
      <c r="H23" s="1">
        <f t="shared" si="5"/>
        <v>6097.299999999999</v>
      </c>
      <c r="I23" s="1">
        <f t="shared" si="5"/>
        <v>6560.5</v>
      </c>
      <c r="J23" s="1">
        <f t="shared" si="5"/>
        <v>6278.9000000000015</v>
      </c>
      <c r="K23" s="1">
        <f t="shared" si="5"/>
        <v>4405.700000000001</v>
      </c>
      <c r="L23" s="1">
        <f t="shared" si="5"/>
        <v>3787.100000000002</v>
      </c>
      <c r="M23" s="1">
        <f t="shared" si="5"/>
        <v>5012.600000000002</v>
      </c>
      <c r="N23" s="1">
        <f t="shared" si="5"/>
        <v>3337.300000000003</v>
      </c>
      <c r="O23" s="1">
        <f t="shared" si="5"/>
        <v>4394.300000000003</v>
      </c>
      <c r="P23" s="1">
        <f t="shared" si="5"/>
        <v>6823.100000000002</v>
      </c>
      <c r="Q23" s="1">
        <f t="shared" si="5"/>
        <v>10220.7</v>
      </c>
      <c r="R23" s="1">
        <f t="shared" si="5"/>
        <v>12277.5</v>
      </c>
      <c r="S23" s="1">
        <f t="shared" si="5"/>
        <v>12780.600000000002</v>
      </c>
      <c r="T23" s="1">
        <f t="shared" si="5"/>
        <v>13060</v>
      </c>
      <c r="U23" s="1">
        <f t="shared" si="5"/>
        <v>12605.5</v>
      </c>
      <c r="V23" s="1">
        <f t="shared" si="5"/>
        <v>12649.5</v>
      </c>
      <c r="W23" s="1">
        <f t="shared" si="5"/>
        <v>13375</v>
      </c>
      <c r="X23" s="1">
        <f t="shared" si="5"/>
        <v>14906.5</v>
      </c>
      <c r="Y23" s="1">
        <f t="shared" si="5"/>
        <v>13870.2</v>
      </c>
      <c r="Z23" s="1">
        <f t="shared" si="5"/>
        <v>13425.600000000002</v>
      </c>
      <c r="AA23" s="1">
        <f t="shared" si="5"/>
        <v>14246.199445328486</v>
      </c>
      <c r="AB23" s="1">
        <f t="shared" si="5"/>
        <v>16021.7</v>
      </c>
      <c r="AC23" s="1">
        <f t="shared" si="5"/>
        <v>15622</v>
      </c>
      <c r="AD23" s="1">
        <f t="shared" si="5"/>
        <v>15901.100000000002</v>
      </c>
      <c r="AE23" s="1">
        <f t="shared" si="5"/>
        <v>17167.7</v>
      </c>
    </row>
    <row r="24" ht="15">
      <c r="AB24" s="3" t="s">
        <v>17</v>
      </c>
    </row>
    <row r="48" ht="15">
      <c r="AU48" s="3" t="s">
        <v>18</v>
      </c>
    </row>
    <row r="58" ht="12.75">
      <c r="W58" s="4" t="s">
        <v>19</v>
      </c>
    </row>
    <row r="62" spans="3:34" ht="12.75">
      <c r="C62">
        <v>1977</v>
      </c>
      <c r="D62">
        <v>1978</v>
      </c>
      <c r="E62">
        <v>1979</v>
      </c>
      <c r="F62">
        <v>1980</v>
      </c>
      <c r="G62">
        <v>1981</v>
      </c>
      <c r="H62">
        <v>1982</v>
      </c>
      <c r="I62">
        <v>1983</v>
      </c>
      <c r="J62">
        <v>1984</v>
      </c>
      <c r="K62">
        <v>1985</v>
      </c>
      <c r="L62">
        <v>1986</v>
      </c>
      <c r="M62">
        <v>1987</v>
      </c>
      <c r="N62">
        <v>1988</v>
      </c>
      <c r="O62">
        <v>1989</v>
      </c>
      <c r="P62">
        <v>1990</v>
      </c>
      <c r="Q62">
        <v>1991</v>
      </c>
      <c r="R62">
        <v>1992</v>
      </c>
      <c r="S62">
        <v>1993</v>
      </c>
      <c r="T62">
        <v>1994</v>
      </c>
      <c r="U62">
        <v>1995</v>
      </c>
      <c r="V62">
        <v>1996</v>
      </c>
      <c r="W62">
        <v>1997</v>
      </c>
      <c r="X62">
        <v>1998</v>
      </c>
      <c r="Y62">
        <v>1999</v>
      </c>
      <c r="Z62">
        <v>2000</v>
      </c>
      <c r="AA62">
        <v>2001</v>
      </c>
      <c r="AB62">
        <v>2002</v>
      </c>
      <c r="AC62">
        <v>2003</v>
      </c>
      <c r="AD62">
        <v>2004</v>
      </c>
      <c r="AE62">
        <v>2005</v>
      </c>
      <c r="AF62">
        <v>2006</v>
      </c>
      <c r="AG62">
        <v>2007</v>
      </c>
      <c r="AH62">
        <v>2008</v>
      </c>
    </row>
    <row r="63" spans="2:34" ht="12.75">
      <c r="B63" t="s">
        <v>20</v>
      </c>
      <c r="C63">
        <v>13</v>
      </c>
      <c r="D63">
        <v>16</v>
      </c>
      <c r="E63">
        <v>16</v>
      </c>
      <c r="F63">
        <v>15</v>
      </c>
      <c r="G63">
        <v>18</v>
      </c>
      <c r="H63">
        <v>22</v>
      </c>
      <c r="I63">
        <v>16</v>
      </c>
      <c r="J63">
        <v>16</v>
      </c>
      <c r="K63">
        <v>14</v>
      </c>
      <c r="L63">
        <v>17</v>
      </c>
      <c r="M63">
        <v>15</v>
      </c>
      <c r="N63">
        <v>13</v>
      </c>
      <c r="O63">
        <v>11</v>
      </c>
      <c r="P63">
        <v>10</v>
      </c>
      <c r="Q63">
        <v>25</v>
      </c>
      <c r="R63">
        <v>17</v>
      </c>
      <c r="S63">
        <v>23</v>
      </c>
      <c r="T63">
        <v>22</v>
      </c>
      <c r="U63">
        <v>29</v>
      </c>
      <c r="V63">
        <v>26</v>
      </c>
      <c r="W63">
        <v>23</v>
      </c>
      <c r="X63">
        <v>22</v>
      </c>
      <c r="Y63">
        <v>21</v>
      </c>
      <c r="Z63">
        <v>14</v>
      </c>
      <c r="AA63">
        <v>11</v>
      </c>
      <c r="AB63">
        <v>19</v>
      </c>
      <c r="AC63">
        <v>19</v>
      </c>
      <c r="AD63">
        <v>17</v>
      </c>
      <c r="AE63">
        <v>18</v>
      </c>
      <c r="AF63">
        <v>17</v>
      </c>
      <c r="AG63">
        <v>23</v>
      </c>
      <c r="AH63">
        <v>10</v>
      </c>
    </row>
    <row r="66" ht="12.75">
      <c r="C66" t="s">
        <v>21</v>
      </c>
    </row>
    <row r="67" spans="2:3" ht="12.75">
      <c r="B67">
        <v>1977</v>
      </c>
      <c r="C67">
        <v>13</v>
      </c>
    </row>
    <row r="68" spans="2:3" ht="12.75">
      <c r="B68">
        <v>1978</v>
      </c>
      <c r="C68">
        <v>16</v>
      </c>
    </row>
    <row r="69" spans="2:3" ht="12.75">
      <c r="B69">
        <v>1979</v>
      </c>
      <c r="C69">
        <v>16</v>
      </c>
    </row>
    <row r="70" spans="2:3" ht="12.75">
      <c r="B70">
        <v>1980</v>
      </c>
      <c r="C70">
        <v>15</v>
      </c>
    </row>
    <row r="71" spans="2:3" ht="12.75">
      <c r="B71">
        <v>1981</v>
      </c>
      <c r="C71">
        <v>18</v>
      </c>
    </row>
    <row r="72" spans="2:3" ht="12.75">
      <c r="B72">
        <v>1982</v>
      </c>
      <c r="C72">
        <v>22</v>
      </c>
    </row>
    <row r="73" spans="2:62" ht="12.75">
      <c r="B73">
        <v>1983</v>
      </c>
      <c r="C73">
        <v>16</v>
      </c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2:3" ht="12.75">
      <c r="B74">
        <v>1984</v>
      </c>
      <c r="C74">
        <v>16</v>
      </c>
    </row>
    <row r="75" spans="2:3" ht="12.75">
      <c r="B75">
        <v>1985</v>
      </c>
      <c r="C75">
        <v>14</v>
      </c>
    </row>
    <row r="76" spans="2:3" ht="12.75">
      <c r="B76">
        <v>1986</v>
      </c>
      <c r="C76">
        <v>17</v>
      </c>
    </row>
    <row r="77" spans="2:3" ht="12.75">
      <c r="B77">
        <v>1987</v>
      </c>
      <c r="C77">
        <v>15</v>
      </c>
    </row>
    <row r="78" spans="2:3" ht="12.75">
      <c r="B78">
        <v>1988</v>
      </c>
      <c r="C78">
        <v>13</v>
      </c>
    </row>
    <row r="79" spans="2:3" ht="12.75">
      <c r="B79">
        <v>1989</v>
      </c>
      <c r="C79">
        <v>11</v>
      </c>
    </row>
    <row r="80" spans="2:3" ht="12.75">
      <c r="B80">
        <v>1990</v>
      </c>
      <c r="C80">
        <v>10</v>
      </c>
    </row>
    <row r="81" spans="2:3" ht="12.75">
      <c r="B81">
        <v>1991</v>
      </c>
      <c r="C81">
        <v>25</v>
      </c>
    </row>
    <row r="82" spans="2:3" ht="12.75">
      <c r="B82">
        <v>1992</v>
      </c>
      <c r="C82">
        <v>17</v>
      </c>
    </row>
    <row r="83" spans="2:42" ht="12.75">
      <c r="B83">
        <v>1993</v>
      </c>
      <c r="C83">
        <v>23</v>
      </c>
      <c r="AP83" t="s">
        <v>19</v>
      </c>
    </row>
    <row r="84" spans="2:3" ht="12.75">
      <c r="B84">
        <v>1994</v>
      </c>
      <c r="C84">
        <v>22</v>
      </c>
    </row>
    <row r="85" spans="2:3" ht="12.75">
      <c r="B85">
        <v>1995</v>
      </c>
      <c r="C85">
        <v>29</v>
      </c>
    </row>
    <row r="86" spans="2:3" ht="12.75">
      <c r="B86">
        <v>1996</v>
      </c>
      <c r="C86">
        <v>26</v>
      </c>
    </row>
    <row r="87" spans="2:3" ht="12.75">
      <c r="B87">
        <v>1997</v>
      </c>
      <c r="C87">
        <v>23</v>
      </c>
    </row>
    <row r="88" spans="2:3" ht="12.75">
      <c r="B88">
        <v>1998</v>
      </c>
      <c r="C88">
        <v>22</v>
      </c>
    </row>
    <row r="89" spans="2:3" ht="12.75">
      <c r="B89">
        <v>1999</v>
      </c>
      <c r="C89">
        <v>21</v>
      </c>
    </row>
    <row r="90" spans="2:3" ht="12.75">
      <c r="B90">
        <v>2000</v>
      </c>
      <c r="C90">
        <v>14</v>
      </c>
    </row>
    <row r="91" spans="2:3" ht="12.75">
      <c r="B91">
        <v>2001</v>
      </c>
      <c r="C91">
        <v>11</v>
      </c>
    </row>
    <row r="92" spans="2:3" ht="12.75">
      <c r="B92">
        <v>2002</v>
      </c>
      <c r="C92">
        <v>19</v>
      </c>
    </row>
    <row r="93" spans="2:3" ht="12.75">
      <c r="B93">
        <v>2003</v>
      </c>
      <c r="C93">
        <v>19</v>
      </c>
    </row>
    <row r="94" spans="2:3" ht="12.75">
      <c r="B94">
        <v>2004</v>
      </c>
      <c r="C94">
        <v>17</v>
      </c>
    </row>
    <row r="95" spans="2:3" ht="12.75">
      <c r="B95">
        <v>2005</v>
      </c>
      <c r="C95">
        <v>18</v>
      </c>
    </row>
    <row r="96" spans="2:3" ht="12.75">
      <c r="B96">
        <v>2006</v>
      </c>
      <c r="C96">
        <v>17</v>
      </c>
    </row>
    <row r="99" ht="13.5" thickBot="1"/>
    <row r="100" spans="19:55" ht="20.25">
      <c r="S100" s="5" t="s">
        <v>22</v>
      </c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7"/>
    </row>
    <row r="101" spans="19:55" ht="12.75">
      <c r="S101" s="8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10"/>
    </row>
    <row r="102" spans="19:59" ht="12.75">
      <c r="S102" s="11" t="s">
        <v>23</v>
      </c>
      <c r="T102" s="12"/>
      <c r="U102" s="12"/>
      <c r="V102" s="12"/>
      <c r="W102" s="12">
        <v>156834</v>
      </c>
      <c r="X102" s="12"/>
      <c r="Y102" s="12"/>
      <c r="Z102" s="12">
        <v>202511</v>
      </c>
      <c r="AA102" s="12">
        <v>212045</v>
      </c>
      <c r="AB102" s="12">
        <v>213629</v>
      </c>
      <c r="AC102" s="13"/>
      <c r="AD102" s="12">
        <v>195283</v>
      </c>
      <c r="AE102" s="12">
        <v>186313</v>
      </c>
      <c r="AF102" s="12">
        <v>187765</v>
      </c>
      <c r="AG102" s="12">
        <v>192859</v>
      </c>
      <c r="AH102" s="12">
        <v>200917</v>
      </c>
      <c r="AI102" s="12">
        <v>208321</v>
      </c>
      <c r="AJ102" s="12">
        <v>211526</v>
      </c>
      <c r="AK102" s="12">
        <v>219993</v>
      </c>
      <c r="AL102" s="12">
        <v>226993</v>
      </c>
      <c r="AM102" s="12">
        <v>230011</v>
      </c>
      <c r="AN102" s="12">
        <v>255007</v>
      </c>
      <c r="AO102" s="12">
        <v>256415</v>
      </c>
      <c r="AP102" s="12">
        <v>257296</v>
      </c>
      <c r="AQ102" s="12">
        <v>259300</v>
      </c>
      <c r="AR102" s="12">
        <v>258195</v>
      </c>
      <c r="AS102" s="12">
        <v>263195</v>
      </c>
      <c r="AT102" s="12">
        <v>268030</v>
      </c>
      <c r="AU102" s="12">
        <v>271455</v>
      </c>
      <c r="AV102" s="12">
        <v>272182</v>
      </c>
      <c r="AW102" s="12">
        <v>277076</v>
      </c>
      <c r="AX102" s="12">
        <v>277641.99445328483</v>
      </c>
      <c r="AY102" s="12">
        <v>278787</v>
      </c>
      <c r="AZ102" s="12">
        <v>284260</v>
      </c>
      <c r="BA102" s="12">
        <v>285471</v>
      </c>
      <c r="BB102" s="12">
        <v>289747</v>
      </c>
      <c r="BC102" s="14"/>
      <c r="BD102" s="15"/>
      <c r="BE102" s="15"/>
      <c r="BF102" s="15"/>
      <c r="BG102" s="16"/>
    </row>
    <row r="103" spans="19:59" ht="12.75">
      <c r="S103" s="8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14"/>
      <c r="BD103" s="15"/>
      <c r="BE103" s="15"/>
      <c r="BF103" s="15"/>
      <c r="BG103" s="16"/>
    </row>
    <row r="104" spans="19:59" ht="12.75">
      <c r="S104" s="17"/>
      <c r="T104" s="18">
        <v>1977</v>
      </c>
      <c r="U104" s="18">
        <v>1978</v>
      </c>
      <c r="V104" s="18">
        <v>1979</v>
      </c>
      <c r="W104" s="18">
        <v>1980</v>
      </c>
      <c r="X104" s="18">
        <v>1981</v>
      </c>
      <c r="Y104" s="18">
        <v>1982</v>
      </c>
      <c r="Z104" s="18">
        <v>1983</v>
      </c>
      <c r="AA104" s="18">
        <v>1984</v>
      </c>
      <c r="AB104" s="18">
        <v>1985</v>
      </c>
      <c r="AC104" s="18">
        <v>1986</v>
      </c>
      <c r="AD104" s="18">
        <v>1987</v>
      </c>
      <c r="AE104" s="18">
        <v>1988</v>
      </c>
      <c r="AF104" s="18">
        <v>1989</v>
      </c>
      <c r="AG104" s="18">
        <v>1990</v>
      </c>
      <c r="AH104" s="18">
        <v>1991</v>
      </c>
      <c r="AI104" s="18">
        <v>1992</v>
      </c>
      <c r="AJ104" s="18">
        <v>1993</v>
      </c>
      <c r="AK104" s="18">
        <v>1994</v>
      </c>
      <c r="AL104" s="18">
        <v>1995</v>
      </c>
      <c r="AM104" s="18">
        <v>1996</v>
      </c>
      <c r="AN104" s="18">
        <v>1997</v>
      </c>
      <c r="AO104" s="18">
        <v>1998</v>
      </c>
      <c r="AP104" s="18">
        <v>1999</v>
      </c>
      <c r="AQ104" s="18">
        <v>2000</v>
      </c>
      <c r="AR104" s="18">
        <v>2001</v>
      </c>
      <c r="AS104" s="18">
        <v>2002</v>
      </c>
      <c r="AT104" s="18">
        <v>2003</v>
      </c>
      <c r="AU104" s="18">
        <v>2004</v>
      </c>
      <c r="AV104" s="18">
        <v>2005</v>
      </c>
      <c r="AW104" s="18">
        <v>2006</v>
      </c>
      <c r="AX104" s="18">
        <v>2007</v>
      </c>
      <c r="AY104" s="18">
        <v>2008</v>
      </c>
      <c r="AZ104" s="18">
        <v>2009</v>
      </c>
      <c r="BA104" s="18">
        <v>2010</v>
      </c>
      <c r="BB104" s="18">
        <v>2011</v>
      </c>
      <c r="BC104" s="14"/>
      <c r="BD104" s="15"/>
      <c r="BE104" s="15"/>
      <c r="BF104" s="15"/>
      <c r="BG104" s="16"/>
    </row>
    <row r="105" spans="19:59" ht="12.75">
      <c r="S105" s="19" t="s">
        <v>2</v>
      </c>
      <c r="T105" s="13">
        <v>13</v>
      </c>
      <c r="U105" s="13">
        <v>16</v>
      </c>
      <c r="V105" s="13">
        <v>16</v>
      </c>
      <c r="W105" s="13">
        <v>15</v>
      </c>
      <c r="X105" s="13">
        <v>18</v>
      </c>
      <c r="Y105" s="13">
        <v>22</v>
      </c>
      <c r="Z105" s="13">
        <v>16</v>
      </c>
      <c r="AA105" s="13">
        <v>16</v>
      </c>
      <c r="AB105" s="13">
        <v>14</v>
      </c>
      <c r="AC105" s="13">
        <v>17</v>
      </c>
      <c r="AD105" s="13">
        <v>15</v>
      </c>
      <c r="AE105" s="13">
        <v>13</v>
      </c>
      <c r="AF105" s="13">
        <v>11</v>
      </c>
      <c r="AG105" s="13">
        <v>10</v>
      </c>
      <c r="AH105" s="13">
        <v>25</v>
      </c>
      <c r="AI105" s="13">
        <v>17</v>
      </c>
      <c r="AJ105" s="13">
        <v>23</v>
      </c>
      <c r="AK105" s="13">
        <v>22</v>
      </c>
      <c r="AL105" s="13">
        <v>29</v>
      </c>
      <c r="AM105" s="13">
        <v>25</v>
      </c>
      <c r="AN105" s="13">
        <v>23</v>
      </c>
      <c r="AO105" s="13">
        <v>19</v>
      </c>
      <c r="AP105" s="13">
        <v>19</v>
      </c>
      <c r="AQ105" s="13">
        <v>14</v>
      </c>
      <c r="AR105" s="13">
        <v>10</v>
      </c>
      <c r="AS105" s="13">
        <v>18</v>
      </c>
      <c r="AT105" s="13">
        <v>17</v>
      </c>
      <c r="AU105" s="13">
        <v>14</v>
      </c>
      <c r="AV105" s="13">
        <v>16</v>
      </c>
      <c r="AW105" s="13">
        <v>17</v>
      </c>
      <c r="AX105" s="13">
        <v>23</v>
      </c>
      <c r="AY105" s="13">
        <v>10</v>
      </c>
      <c r="AZ105" s="13">
        <v>14</v>
      </c>
      <c r="BA105" s="13">
        <v>13</v>
      </c>
      <c r="BB105" s="13">
        <v>12</v>
      </c>
      <c r="BC105" s="20" t="s">
        <v>2</v>
      </c>
      <c r="BD105" s="15"/>
      <c r="BE105" s="15"/>
      <c r="BF105" s="15"/>
      <c r="BG105" s="16"/>
    </row>
    <row r="106" spans="19:59" ht="12.75">
      <c r="S106" s="21" t="s">
        <v>3</v>
      </c>
      <c r="T106" s="22">
        <v>81</v>
      </c>
      <c r="U106" s="22">
        <v>91</v>
      </c>
      <c r="V106" s="22">
        <v>132</v>
      </c>
      <c r="W106" s="22">
        <v>117</v>
      </c>
      <c r="X106" s="22">
        <v>173</v>
      </c>
      <c r="Y106" s="22">
        <v>158</v>
      </c>
      <c r="Z106" s="22">
        <v>217</v>
      </c>
      <c r="AA106" s="22">
        <v>215</v>
      </c>
      <c r="AB106" s="22">
        <v>193</v>
      </c>
      <c r="AC106" s="22">
        <v>167</v>
      </c>
      <c r="AD106" s="22">
        <v>154</v>
      </c>
      <c r="AE106" s="22">
        <v>159</v>
      </c>
      <c r="AF106" s="22">
        <v>139</v>
      </c>
      <c r="AG106" s="22">
        <v>203</v>
      </c>
      <c r="AH106" s="22">
        <v>264</v>
      </c>
      <c r="AI106" s="22">
        <v>253</v>
      </c>
      <c r="AJ106" s="22">
        <v>212</v>
      </c>
      <c r="AK106" s="22">
        <v>198</v>
      </c>
      <c r="AL106" s="22">
        <v>242</v>
      </c>
      <c r="AM106" s="22">
        <v>198</v>
      </c>
      <c r="AN106" s="22">
        <v>174</v>
      </c>
      <c r="AO106" s="22">
        <v>184</v>
      </c>
      <c r="AP106" s="22">
        <v>161</v>
      </c>
      <c r="AQ106" s="22">
        <v>195</v>
      </c>
      <c r="AR106" s="22">
        <v>210</v>
      </c>
      <c r="AS106" s="22">
        <v>254</v>
      </c>
      <c r="AT106" s="22">
        <v>244</v>
      </c>
      <c r="AU106" s="22">
        <v>263</v>
      </c>
      <c r="AV106" s="22">
        <v>224</v>
      </c>
      <c r="AW106" s="22">
        <v>248</v>
      </c>
      <c r="AX106" s="22">
        <v>257</v>
      </c>
      <c r="AY106" s="22">
        <v>263</v>
      </c>
      <c r="AZ106" s="22">
        <v>282</v>
      </c>
      <c r="BA106" s="22">
        <v>264</v>
      </c>
      <c r="BB106" s="22">
        <v>283</v>
      </c>
      <c r="BC106" s="14" t="s">
        <v>3</v>
      </c>
      <c r="BD106" s="15"/>
      <c r="BE106" s="15"/>
      <c r="BF106" s="15"/>
      <c r="BG106" s="16"/>
    </row>
    <row r="107" spans="19:59" ht="12.75">
      <c r="S107" s="19" t="s">
        <v>4</v>
      </c>
      <c r="T107" s="13">
        <v>226</v>
      </c>
      <c r="U107" s="13">
        <v>218</v>
      </c>
      <c r="V107" s="13">
        <v>343</v>
      </c>
      <c r="W107" s="13">
        <v>296</v>
      </c>
      <c r="X107" s="13">
        <v>380</v>
      </c>
      <c r="Y107" s="13">
        <v>481</v>
      </c>
      <c r="Z107" s="13">
        <v>373</v>
      </c>
      <c r="AA107" s="13">
        <v>430</v>
      </c>
      <c r="AB107" s="13">
        <v>371</v>
      </c>
      <c r="AC107" s="13">
        <v>330</v>
      </c>
      <c r="AD107" s="13">
        <v>285</v>
      </c>
      <c r="AE107" s="13">
        <v>281</v>
      </c>
      <c r="AF107" s="13">
        <v>272</v>
      </c>
      <c r="AG107" s="13">
        <v>350</v>
      </c>
      <c r="AH107" s="13">
        <v>542</v>
      </c>
      <c r="AI107" s="13">
        <v>484</v>
      </c>
      <c r="AJ107" s="13">
        <v>568</v>
      </c>
      <c r="AK107" s="13">
        <v>729</v>
      </c>
      <c r="AL107" s="13">
        <v>777</v>
      </c>
      <c r="AM107" s="13">
        <v>558</v>
      </c>
      <c r="AN107" s="13">
        <v>501</v>
      </c>
      <c r="AO107" s="13">
        <v>373</v>
      </c>
      <c r="AP107" s="13">
        <v>398</v>
      </c>
      <c r="AQ107" s="13">
        <v>346</v>
      </c>
      <c r="AR107" s="13">
        <v>384</v>
      </c>
      <c r="AS107" s="13">
        <v>382</v>
      </c>
      <c r="AT107" s="13">
        <v>340</v>
      </c>
      <c r="AU107" s="13">
        <v>331</v>
      </c>
      <c r="AV107" s="13">
        <v>384</v>
      </c>
      <c r="AW107" s="13">
        <v>465</v>
      </c>
      <c r="AX107" s="13">
        <v>453</v>
      </c>
      <c r="AY107" s="13">
        <v>543</v>
      </c>
      <c r="AZ107" s="13">
        <v>534</v>
      </c>
      <c r="BA107" s="13">
        <v>454</v>
      </c>
      <c r="BB107" s="13">
        <v>465</v>
      </c>
      <c r="BC107" s="20" t="s">
        <v>4</v>
      </c>
      <c r="BD107" s="15"/>
      <c r="BE107" s="15"/>
      <c r="BF107" s="15"/>
      <c r="BG107" s="16"/>
    </row>
    <row r="108" spans="19:59" ht="12.75">
      <c r="S108" s="21" t="s">
        <v>5</v>
      </c>
      <c r="T108" s="22">
        <v>227</v>
      </c>
      <c r="U108" s="22">
        <v>203</v>
      </c>
      <c r="V108" s="22">
        <v>217</v>
      </c>
      <c r="W108" s="22">
        <v>308</v>
      </c>
      <c r="X108" s="22">
        <v>353</v>
      </c>
      <c r="Y108" s="22">
        <v>431</v>
      </c>
      <c r="Z108" s="22">
        <v>542</v>
      </c>
      <c r="AA108" s="22">
        <v>581</v>
      </c>
      <c r="AB108" s="22">
        <v>606</v>
      </c>
      <c r="AC108" s="22">
        <v>684</v>
      </c>
      <c r="AD108" s="22">
        <v>571</v>
      </c>
      <c r="AE108" s="22">
        <v>669</v>
      </c>
      <c r="AF108" s="22">
        <v>709</v>
      </c>
      <c r="AG108" s="22">
        <v>767</v>
      </c>
      <c r="AH108" s="22">
        <v>838</v>
      </c>
      <c r="AI108" s="22">
        <v>1217</v>
      </c>
      <c r="AJ108" s="22">
        <v>1410</v>
      </c>
      <c r="AK108" s="22">
        <v>1529</v>
      </c>
      <c r="AL108" s="22">
        <v>1462</v>
      </c>
      <c r="AM108" s="22">
        <v>1297</v>
      </c>
      <c r="AN108" s="22">
        <v>1206</v>
      </c>
      <c r="AO108" s="22">
        <v>1056</v>
      </c>
      <c r="AP108" s="22">
        <v>1106</v>
      </c>
      <c r="AQ108" s="22">
        <v>973</v>
      </c>
      <c r="AR108" s="22">
        <v>1144</v>
      </c>
      <c r="AS108" s="22">
        <v>1067</v>
      </c>
      <c r="AT108" s="22">
        <v>1143</v>
      </c>
      <c r="AU108" s="22">
        <v>1553</v>
      </c>
      <c r="AV108" s="22">
        <v>1407</v>
      </c>
      <c r="AW108" s="22">
        <v>1862</v>
      </c>
      <c r="AX108" s="22">
        <v>1673</v>
      </c>
      <c r="AY108" s="22">
        <v>1830</v>
      </c>
      <c r="AZ108" s="22">
        <v>1658</v>
      </c>
      <c r="BA108" s="22">
        <v>1701</v>
      </c>
      <c r="BB108" s="22">
        <v>1628</v>
      </c>
      <c r="BC108" s="14" t="s">
        <v>5</v>
      </c>
      <c r="BD108" s="15"/>
      <c r="BE108" s="15"/>
      <c r="BF108" s="15"/>
      <c r="BG108" s="16"/>
    </row>
    <row r="109" spans="19:59" ht="12.75">
      <c r="S109" s="19" t="s">
        <v>6</v>
      </c>
      <c r="T109" s="13">
        <v>898</v>
      </c>
      <c r="U109" s="13">
        <v>1061</v>
      </c>
      <c r="V109" s="13">
        <v>1214</v>
      </c>
      <c r="W109" s="13">
        <v>1273</v>
      </c>
      <c r="X109" s="13">
        <v>1577</v>
      </c>
      <c r="Y109" s="13">
        <v>1679</v>
      </c>
      <c r="Z109" s="13">
        <v>1680</v>
      </c>
      <c r="AA109" s="13">
        <v>1778</v>
      </c>
      <c r="AB109" s="13">
        <v>1585</v>
      </c>
      <c r="AC109" s="13">
        <v>1712</v>
      </c>
      <c r="AD109" s="13">
        <v>1610</v>
      </c>
      <c r="AE109" s="13">
        <v>1444</v>
      </c>
      <c r="AF109" s="13">
        <v>1618</v>
      </c>
      <c r="AG109" s="13">
        <v>1806</v>
      </c>
      <c r="AH109" s="13">
        <v>2210</v>
      </c>
      <c r="AI109" s="13">
        <v>2649</v>
      </c>
      <c r="AJ109" s="13">
        <v>3185</v>
      </c>
      <c r="AK109" s="13">
        <v>3387</v>
      </c>
      <c r="AL109" s="13">
        <v>3403</v>
      </c>
      <c r="AM109" s="13">
        <v>2611</v>
      </c>
      <c r="AN109" s="13">
        <v>2479</v>
      </c>
      <c r="AO109" s="13">
        <v>2488</v>
      </c>
      <c r="AP109" s="13">
        <v>2461</v>
      </c>
      <c r="AQ109" s="13">
        <v>2485</v>
      </c>
      <c r="AR109" s="13">
        <v>3163</v>
      </c>
      <c r="AS109" s="13">
        <v>3109</v>
      </c>
      <c r="AT109" s="13">
        <v>2829</v>
      </c>
      <c r="AU109" s="13">
        <v>2197</v>
      </c>
      <c r="AV109" s="13">
        <v>2533</v>
      </c>
      <c r="AW109" s="13">
        <v>2717</v>
      </c>
      <c r="AX109" s="13">
        <v>3167</v>
      </c>
      <c r="AY109" s="13">
        <v>3704</v>
      </c>
      <c r="AZ109" s="13">
        <v>4404</v>
      </c>
      <c r="BA109" s="13">
        <v>4034</v>
      </c>
      <c r="BB109" s="13">
        <v>4438</v>
      </c>
      <c r="BC109" s="20" t="s">
        <v>7</v>
      </c>
      <c r="BD109" s="15"/>
      <c r="BE109" s="15"/>
      <c r="BF109" s="15"/>
      <c r="BG109" s="16"/>
    </row>
    <row r="110" spans="19:59" ht="12.75">
      <c r="S110" s="21" t="s">
        <v>8</v>
      </c>
      <c r="T110" s="22">
        <v>1937</v>
      </c>
      <c r="U110" s="22">
        <v>2049</v>
      </c>
      <c r="V110" s="22">
        <v>2478</v>
      </c>
      <c r="W110" s="22">
        <v>2611</v>
      </c>
      <c r="X110" s="22">
        <v>2797</v>
      </c>
      <c r="Y110" s="22">
        <v>2459</v>
      </c>
      <c r="Z110" s="22">
        <v>2889</v>
      </c>
      <c r="AA110" s="22">
        <v>3151</v>
      </c>
      <c r="AB110" s="22">
        <v>2892</v>
      </c>
      <c r="AC110" s="22">
        <v>2824</v>
      </c>
      <c r="AD110" s="22">
        <v>2113</v>
      </c>
      <c r="AE110" s="22">
        <v>1890</v>
      </c>
      <c r="AF110" s="22">
        <v>1708</v>
      </c>
      <c r="AG110" s="22">
        <v>2060</v>
      </c>
      <c r="AH110" s="22">
        <v>2489</v>
      </c>
      <c r="AI110" s="22">
        <v>2650</v>
      </c>
      <c r="AJ110" s="22">
        <v>1880</v>
      </c>
      <c r="AK110" s="22">
        <v>2276</v>
      </c>
      <c r="AL110" s="22">
        <v>2521</v>
      </c>
      <c r="AM110" s="22">
        <v>2353</v>
      </c>
      <c r="AN110" s="22">
        <v>1931</v>
      </c>
      <c r="AO110" s="22">
        <v>1617</v>
      </c>
      <c r="AP110" s="22">
        <v>1543</v>
      </c>
      <c r="AQ110" s="22">
        <v>1533</v>
      </c>
      <c r="AR110" s="22">
        <v>1606</v>
      </c>
      <c r="AS110" s="22">
        <v>1521</v>
      </c>
      <c r="AT110" s="22">
        <v>1418</v>
      </c>
      <c r="AU110" s="22">
        <v>1523</v>
      </c>
      <c r="AV110" s="22">
        <v>1783</v>
      </c>
      <c r="AW110" s="22">
        <v>1733</v>
      </c>
      <c r="AX110" s="22">
        <v>1454</v>
      </c>
      <c r="AY110" s="22">
        <v>1191</v>
      </c>
      <c r="AZ110" s="22">
        <v>1613</v>
      </c>
      <c r="BA110" s="22">
        <v>1223</v>
      </c>
      <c r="BB110" s="22">
        <v>1080</v>
      </c>
      <c r="BC110" s="14" t="s">
        <v>8</v>
      </c>
      <c r="BD110" s="15"/>
      <c r="BE110" s="15"/>
      <c r="BF110" s="15"/>
      <c r="BG110" s="16"/>
    </row>
    <row r="111" spans="19:59" ht="12.75">
      <c r="S111" s="19" t="s">
        <v>9</v>
      </c>
      <c r="T111" s="13">
        <v>6263</v>
      </c>
      <c r="U111" s="13">
        <v>6702</v>
      </c>
      <c r="V111" s="13">
        <v>7621</v>
      </c>
      <c r="W111" s="13">
        <v>7322</v>
      </c>
      <c r="X111" s="13">
        <v>8826</v>
      </c>
      <c r="Y111" s="13">
        <v>8800</v>
      </c>
      <c r="Z111" s="13">
        <v>8762</v>
      </c>
      <c r="AA111" s="13">
        <v>8958</v>
      </c>
      <c r="AB111" s="13">
        <v>9154</v>
      </c>
      <c r="AC111" s="13">
        <v>11071</v>
      </c>
      <c r="AD111" s="13">
        <v>9491</v>
      </c>
      <c r="AE111" s="13">
        <v>8340</v>
      </c>
      <c r="AF111" s="13">
        <v>8219</v>
      </c>
      <c r="AG111" s="13">
        <v>8083</v>
      </c>
      <c r="AH111" s="13">
        <v>9967</v>
      </c>
      <c r="AI111" s="13">
        <v>10813</v>
      </c>
      <c r="AJ111" s="13">
        <v>10660</v>
      </c>
      <c r="AK111" s="13">
        <v>11717</v>
      </c>
      <c r="AL111" s="13">
        <v>11152</v>
      </c>
      <c r="AM111" s="13">
        <v>10163</v>
      </c>
      <c r="AN111" s="13">
        <v>10083</v>
      </c>
      <c r="AO111" s="13">
        <v>8834</v>
      </c>
      <c r="AP111" s="13">
        <v>8471</v>
      </c>
      <c r="AQ111" s="13">
        <v>8799</v>
      </c>
      <c r="AR111" s="13">
        <v>8648</v>
      </c>
      <c r="AS111" s="13">
        <v>9255</v>
      </c>
      <c r="AT111" s="13">
        <v>9091</v>
      </c>
      <c r="AU111" s="13">
        <v>7530</v>
      </c>
      <c r="AV111" s="13">
        <v>8248</v>
      </c>
      <c r="AW111" s="13">
        <v>8543</v>
      </c>
      <c r="AX111" s="13">
        <v>8395</v>
      </c>
      <c r="AY111" s="13">
        <v>7254</v>
      </c>
      <c r="AZ111" s="13">
        <v>7835</v>
      </c>
      <c r="BA111" s="13">
        <v>8178</v>
      </c>
      <c r="BB111" s="13">
        <v>7714</v>
      </c>
      <c r="BC111" s="20" t="s">
        <v>9</v>
      </c>
      <c r="BD111" s="15"/>
      <c r="BE111" s="15"/>
      <c r="BF111" s="15"/>
      <c r="BG111" s="16"/>
    </row>
    <row r="112" spans="19:59" ht="12.75">
      <c r="S112" s="21" t="s">
        <v>10</v>
      </c>
      <c r="T112" s="22">
        <v>1116</v>
      </c>
      <c r="U112" s="22">
        <v>964</v>
      </c>
      <c r="V112" s="22">
        <v>1041</v>
      </c>
      <c r="W112" s="22">
        <v>1055</v>
      </c>
      <c r="X112" s="22">
        <v>1184</v>
      </c>
      <c r="Y112" s="22">
        <v>1120</v>
      </c>
      <c r="Z112" s="22">
        <v>1433</v>
      </c>
      <c r="AA112" s="22">
        <v>1563</v>
      </c>
      <c r="AB112" s="22">
        <v>1392</v>
      </c>
      <c r="AC112" s="22">
        <v>1386</v>
      </c>
      <c r="AD112" s="22">
        <v>1117</v>
      </c>
      <c r="AE112" s="22">
        <v>1182</v>
      </c>
      <c r="AF112" s="22">
        <v>1158</v>
      </c>
      <c r="AG112" s="22">
        <v>1534</v>
      </c>
      <c r="AH112" s="22">
        <v>1561</v>
      </c>
      <c r="AI112" s="22">
        <v>1611</v>
      </c>
      <c r="AJ112" s="22">
        <v>1387</v>
      </c>
      <c r="AK112" s="22">
        <v>2191</v>
      </c>
      <c r="AL112" s="22">
        <v>2122</v>
      </c>
      <c r="AM112" s="22">
        <v>1584</v>
      </c>
      <c r="AN112" s="22">
        <v>1362</v>
      </c>
      <c r="AO112" s="22">
        <v>1281</v>
      </c>
      <c r="AP112" s="22">
        <v>1251</v>
      </c>
      <c r="AQ112" s="22">
        <v>1010</v>
      </c>
      <c r="AR112" s="22">
        <v>1212</v>
      </c>
      <c r="AS112" s="22">
        <v>1173</v>
      </c>
      <c r="AT112" s="22">
        <v>1175</v>
      </c>
      <c r="AU112" s="22">
        <v>1025</v>
      </c>
      <c r="AV112" s="22">
        <v>1286</v>
      </c>
      <c r="AW112" s="22">
        <v>1414</v>
      </c>
      <c r="AX112" s="22">
        <v>1263</v>
      </c>
      <c r="AY112" s="22">
        <v>766</v>
      </c>
      <c r="AZ112" s="22">
        <v>868</v>
      </c>
      <c r="BA112" s="22">
        <v>813</v>
      </c>
      <c r="BB112" s="22">
        <v>625</v>
      </c>
      <c r="BC112" s="14" t="s">
        <v>10</v>
      </c>
      <c r="BD112" s="15"/>
      <c r="BE112" s="15"/>
      <c r="BF112" s="15"/>
      <c r="BG112" s="16"/>
    </row>
    <row r="113" spans="19:59" ht="12.75">
      <c r="S113" s="19" t="s">
        <v>11</v>
      </c>
      <c r="T113" s="13"/>
      <c r="U113" s="13"/>
      <c r="V113" s="13">
        <v>134</v>
      </c>
      <c r="W113" s="13">
        <v>170</v>
      </c>
      <c r="X113" s="13">
        <v>74</v>
      </c>
      <c r="Y113" s="13">
        <v>68</v>
      </c>
      <c r="Z113" s="13">
        <v>76</v>
      </c>
      <c r="AA113" s="13">
        <v>210</v>
      </c>
      <c r="AB113" s="13">
        <v>232</v>
      </c>
      <c r="AC113" s="13">
        <v>189</v>
      </c>
      <c r="AD113" s="13">
        <v>164</v>
      </c>
      <c r="AE113" s="13">
        <v>77</v>
      </c>
      <c r="AF113" s="13">
        <v>39</v>
      </c>
      <c r="AG113" s="13">
        <v>74</v>
      </c>
      <c r="AH113" s="13">
        <v>106</v>
      </c>
      <c r="AI113" s="13">
        <v>105</v>
      </c>
      <c r="AJ113" s="13">
        <v>105</v>
      </c>
      <c r="AK113" s="13">
        <v>144</v>
      </c>
      <c r="AL113" s="13">
        <v>96</v>
      </c>
      <c r="AM113" s="13">
        <v>87</v>
      </c>
      <c r="AN113" s="13">
        <v>80</v>
      </c>
      <c r="AO113" s="13">
        <v>75</v>
      </c>
      <c r="AP113" s="13">
        <v>83</v>
      </c>
      <c r="AQ113" s="13">
        <v>101</v>
      </c>
      <c r="AR113" s="13">
        <v>105</v>
      </c>
      <c r="AS113" s="13">
        <v>141</v>
      </c>
      <c r="AT113" s="13">
        <v>119</v>
      </c>
      <c r="AU113" s="13">
        <v>78</v>
      </c>
      <c r="AV113" s="13">
        <v>73</v>
      </c>
      <c r="AW113" s="13">
        <v>104</v>
      </c>
      <c r="AX113" s="13">
        <v>141</v>
      </c>
      <c r="AY113" s="13">
        <v>106</v>
      </c>
      <c r="AZ113" s="13">
        <v>93</v>
      </c>
      <c r="BA113" s="13">
        <v>76</v>
      </c>
      <c r="BB113" s="13">
        <v>85</v>
      </c>
      <c r="BC113" s="20" t="s">
        <v>11</v>
      </c>
      <c r="BD113" s="15"/>
      <c r="BE113" s="15"/>
      <c r="BF113" s="15"/>
      <c r="BG113" s="16"/>
    </row>
    <row r="114" spans="19:59" ht="12.75">
      <c r="S114" s="21" t="s">
        <v>12</v>
      </c>
      <c r="T114" s="22">
        <f aca="true" t="shared" si="6" ref="T114:BA114">T105+T106+T107+T108+T110+T111+T112+T113</f>
        <v>9863</v>
      </c>
      <c r="U114" s="22">
        <f t="shared" si="6"/>
        <v>10243</v>
      </c>
      <c r="V114" s="22">
        <f t="shared" si="6"/>
        <v>11982</v>
      </c>
      <c r="W114" s="22">
        <f t="shared" si="6"/>
        <v>11894</v>
      </c>
      <c r="X114" s="22">
        <f t="shared" si="6"/>
        <v>13805</v>
      </c>
      <c r="Y114" s="22">
        <f t="shared" si="6"/>
        <v>13539</v>
      </c>
      <c r="Z114" s="22">
        <f t="shared" si="6"/>
        <v>14308</v>
      </c>
      <c r="AA114" s="22">
        <f t="shared" si="6"/>
        <v>15124</v>
      </c>
      <c r="AB114" s="22">
        <f t="shared" si="6"/>
        <v>14854</v>
      </c>
      <c r="AC114" s="22">
        <f t="shared" si="6"/>
        <v>16668</v>
      </c>
      <c r="AD114" s="22">
        <f t="shared" si="6"/>
        <v>13910</v>
      </c>
      <c r="AE114" s="22">
        <f t="shared" si="6"/>
        <v>12611</v>
      </c>
      <c r="AF114" s="22">
        <f t="shared" si="6"/>
        <v>12255</v>
      </c>
      <c r="AG114" s="22">
        <f t="shared" si="6"/>
        <v>13081</v>
      </c>
      <c r="AH114" s="22">
        <f t="shared" si="6"/>
        <v>15792</v>
      </c>
      <c r="AI114" s="22">
        <f t="shared" si="6"/>
        <v>17150</v>
      </c>
      <c r="AJ114" s="22">
        <f t="shared" si="6"/>
        <v>16245</v>
      </c>
      <c r="AK114" s="22">
        <f t="shared" si="6"/>
        <v>18806</v>
      </c>
      <c r="AL114" s="22">
        <f t="shared" si="6"/>
        <v>18401</v>
      </c>
      <c r="AM114" s="22">
        <f t="shared" si="6"/>
        <v>16265</v>
      </c>
      <c r="AN114" s="22">
        <f t="shared" si="6"/>
        <v>15360</v>
      </c>
      <c r="AO114" s="22">
        <f t="shared" si="6"/>
        <v>13439</v>
      </c>
      <c r="AP114" s="22">
        <f t="shared" si="6"/>
        <v>13032</v>
      </c>
      <c r="AQ114" s="22">
        <f t="shared" si="6"/>
        <v>12971</v>
      </c>
      <c r="AR114" s="22">
        <f t="shared" si="6"/>
        <v>13319</v>
      </c>
      <c r="AS114" s="22">
        <f t="shared" si="6"/>
        <v>13811</v>
      </c>
      <c r="AT114" s="22">
        <f t="shared" si="6"/>
        <v>13547</v>
      </c>
      <c r="AU114" s="22">
        <f t="shared" si="6"/>
        <v>12317</v>
      </c>
      <c r="AV114" s="22">
        <f t="shared" si="6"/>
        <v>13421</v>
      </c>
      <c r="AW114" s="22">
        <f t="shared" si="6"/>
        <v>14386</v>
      </c>
      <c r="AX114" s="22">
        <f t="shared" si="6"/>
        <v>13659</v>
      </c>
      <c r="AY114" s="22">
        <f t="shared" si="6"/>
        <v>11963</v>
      </c>
      <c r="AZ114" s="22">
        <f t="shared" si="6"/>
        <v>12897</v>
      </c>
      <c r="BA114" s="22">
        <f t="shared" si="6"/>
        <v>12722</v>
      </c>
      <c r="BB114" s="22">
        <f>SUM(BB105+BB106+BB107+BB108+BB110+BB111+BB112+BB113)</f>
        <v>11892</v>
      </c>
      <c r="BC114" s="14" t="s">
        <v>12</v>
      </c>
      <c r="BD114" s="15"/>
      <c r="BE114" s="15"/>
      <c r="BF114" s="15"/>
      <c r="BG114" s="16"/>
    </row>
    <row r="115" spans="19:59" ht="12.75">
      <c r="S115" s="19" t="s">
        <v>13</v>
      </c>
      <c r="T115" s="13">
        <f aca="true" t="shared" si="7" ref="T115:BA115">T105+T106+T107+T108+T110+T111+T112</f>
        <v>9863</v>
      </c>
      <c r="U115" s="13">
        <f t="shared" si="7"/>
        <v>10243</v>
      </c>
      <c r="V115" s="13">
        <f t="shared" si="7"/>
        <v>11848</v>
      </c>
      <c r="W115" s="13">
        <f t="shared" si="7"/>
        <v>11724</v>
      </c>
      <c r="X115" s="13">
        <f t="shared" si="7"/>
        <v>13731</v>
      </c>
      <c r="Y115" s="13">
        <f t="shared" si="7"/>
        <v>13471</v>
      </c>
      <c r="Z115" s="13">
        <f t="shared" si="7"/>
        <v>14232</v>
      </c>
      <c r="AA115" s="13">
        <f t="shared" si="7"/>
        <v>14914</v>
      </c>
      <c r="AB115" s="13">
        <f t="shared" si="7"/>
        <v>14622</v>
      </c>
      <c r="AC115" s="13">
        <f t="shared" si="7"/>
        <v>16479</v>
      </c>
      <c r="AD115" s="13">
        <f t="shared" si="7"/>
        <v>13746</v>
      </c>
      <c r="AE115" s="13">
        <f t="shared" si="7"/>
        <v>12534</v>
      </c>
      <c r="AF115" s="13">
        <f t="shared" si="7"/>
        <v>12216</v>
      </c>
      <c r="AG115" s="13">
        <f t="shared" si="7"/>
        <v>13007</v>
      </c>
      <c r="AH115" s="13">
        <f t="shared" si="7"/>
        <v>15686</v>
      </c>
      <c r="AI115" s="13">
        <f t="shared" si="7"/>
        <v>17045</v>
      </c>
      <c r="AJ115" s="13">
        <f t="shared" si="7"/>
        <v>16140</v>
      </c>
      <c r="AK115" s="13">
        <f t="shared" si="7"/>
        <v>18662</v>
      </c>
      <c r="AL115" s="13">
        <f t="shared" si="7"/>
        <v>18305</v>
      </c>
      <c r="AM115" s="13">
        <f t="shared" si="7"/>
        <v>16178</v>
      </c>
      <c r="AN115" s="13">
        <f t="shared" si="7"/>
        <v>15280</v>
      </c>
      <c r="AO115" s="13">
        <f t="shared" si="7"/>
        <v>13364</v>
      </c>
      <c r="AP115" s="13">
        <f t="shared" si="7"/>
        <v>12949</v>
      </c>
      <c r="AQ115" s="13">
        <f t="shared" si="7"/>
        <v>12870</v>
      </c>
      <c r="AR115" s="13">
        <f t="shared" si="7"/>
        <v>13214</v>
      </c>
      <c r="AS115" s="13">
        <f t="shared" si="7"/>
        <v>13670</v>
      </c>
      <c r="AT115" s="13">
        <f t="shared" si="7"/>
        <v>13428</v>
      </c>
      <c r="AU115" s="13">
        <f t="shared" si="7"/>
        <v>12239</v>
      </c>
      <c r="AV115" s="13">
        <f t="shared" si="7"/>
        <v>13348</v>
      </c>
      <c r="AW115" s="13">
        <f t="shared" si="7"/>
        <v>14282</v>
      </c>
      <c r="AX115" s="13">
        <f t="shared" si="7"/>
        <v>13518</v>
      </c>
      <c r="AY115" s="13">
        <f t="shared" si="7"/>
        <v>11857</v>
      </c>
      <c r="AZ115" s="13">
        <f t="shared" si="7"/>
        <v>12804</v>
      </c>
      <c r="BA115" s="13">
        <f t="shared" si="7"/>
        <v>12646</v>
      </c>
      <c r="BB115" s="13">
        <f>SUM(BB105+BB106+BB107+BB108+BB110+BB111+BB112)</f>
        <v>11807</v>
      </c>
      <c r="BC115" s="20" t="s">
        <v>13</v>
      </c>
      <c r="BD115" s="15"/>
      <c r="BE115" s="15"/>
      <c r="BF115" s="15"/>
      <c r="BG115" s="16"/>
    </row>
    <row r="116" spans="19:59" ht="12.75">
      <c r="S116" s="21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14"/>
      <c r="BD116" s="15"/>
      <c r="BE116" s="15"/>
      <c r="BF116" s="15"/>
      <c r="BG116" s="16"/>
    </row>
    <row r="117" spans="19:59" ht="12.75">
      <c r="S117" s="19" t="s">
        <v>24</v>
      </c>
      <c r="T117" s="23"/>
      <c r="U117" s="23"/>
      <c r="V117" s="23"/>
      <c r="W117" s="23">
        <f>W115/(W102/100000)</f>
        <v>7475.419870691304</v>
      </c>
      <c r="X117" s="23"/>
      <c r="Y117" s="23"/>
      <c r="Z117" s="23">
        <f>Z115/(Z102/100000)</f>
        <v>7027.766392936679</v>
      </c>
      <c r="AA117" s="23">
        <f>AA115/(AA102/100000)</f>
        <v>7033.412718998326</v>
      </c>
      <c r="AB117" s="23">
        <f>AB115/(AB102/100000)</f>
        <v>6844.576344971892</v>
      </c>
      <c r="AC117" s="23"/>
      <c r="AD117" s="23">
        <f>AD115/(AD102/100000)</f>
        <v>7039.015172851708</v>
      </c>
      <c r="AE117" s="23">
        <f>AE115/(AE102/100000)</f>
        <v>6727.388856386833</v>
      </c>
      <c r="AF117" s="23">
        <f>AF115/(AF102/100000)</f>
        <v>6506.004846483636</v>
      </c>
      <c r="AG117" s="23">
        <f>AG115/(AG102/100000)</f>
        <v>6744.305425207016</v>
      </c>
      <c r="AH117" s="23">
        <f>AH115/(AH102/100000)</f>
        <v>7807.203969798474</v>
      </c>
      <c r="AI117" s="23">
        <f>AI115/(AI102/100000)</f>
        <v>8182.084379395261</v>
      </c>
      <c r="AJ117" s="23">
        <f>AJ115/(AJ102/100000)</f>
        <v>7630.267673950247</v>
      </c>
      <c r="AK117" s="23">
        <f>AK115/(AK102/100000)</f>
        <v>8482.997186274108</v>
      </c>
      <c r="AL117" s="23">
        <f>AL115/(AL102/100000)</f>
        <v>8064.125325450565</v>
      </c>
      <c r="AM117" s="23">
        <f>AM115/(AM102/100000)</f>
        <v>7033.576655029542</v>
      </c>
      <c r="AN117" s="23">
        <f>AN115/(AN102/100000)</f>
        <v>5991.9923766798565</v>
      </c>
      <c r="AO117" s="23">
        <f>AO115/(AO102/100000)</f>
        <v>5211.86358052376</v>
      </c>
      <c r="AP117" s="23">
        <f>AP115/(AP102/100000)</f>
        <v>5032.724954915739</v>
      </c>
      <c r="AQ117" s="23">
        <f>AQ115/(AQ102/100000)</f>
        <v>4963.362900115696</v>
      </c>
      <c r="AR117" s="23">
        <f>AR115/(AR102/100000)</f>
        <v>5117.837293518465</v>
      </c>
      <c r="AS117" s="23">
        <f>AS115/(AS102/100000)</f>
        <v>5193.867664659283</v>
      </c>
      <c r="AT117" s="23">
        <f>AT115/(AT102/100000)</f>
        <v>5009.8869529530275</v>
      </c>
      <c r="AU117" s="23">
        <f>AU115/(AU102/100000)</f>
        <v>4508.666261442965</v>
      </c>
      <c r="AV117" s="23">
        <f>AV115/(AV102/100000)</f>
        <v>4904.071540366373</v>
      </c>
      <c r="AW117" s="23">
        <f>AW115/(AW102/100000)</f>
        <v>5154.542436010336</v>
      </c>
      <c r="AX117" s="23">
        <f>AX115/(AX102/100000)</f>
        <v>4868.859995988286</v>
      </c>
      <c r="AY117" s="23">
        <f>AY115/(AY102/100000)</f>
        <v>4253.067754235312</v>
      </c>
      <c r="AZ117" s="23">
        <f>AZ115/(AZ102/100000)</f>
        <v>4504.327024554985</v>
      </c>
      <c r="BA117" s="23">
        <f>BA115/(BA102/100000)</f>
        <v>4429.872036038687</v>
      </c>
      <c r="BB117" s="23">
        <f>BB115/(BB102/100000)</f>
        <v>4074.934339268396</v>
      </c>
      <c r="BC117" s="20"/>
      <c r="BD117" s="15"/>
      <c r="BE117" s="15"/>
      <c r="BF117" s="15"/>
      <c r="BG117" s="16"/>
    </row>
    <row r="118" spans="19:59" ht="13.5" thickBot="1">
      <c r="S118" s="24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6"/>
      <c r="BD118" s="15"/>
      <c r="BE118" s="15"/>
      <c r="BF118" s="15"/>
      <c r="BG118" s="16"/>
    </row>
    <row r="119" spans="19:59" ht="12.75"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15"/>
      <c r="BE119" s="15"/>
      <c r="BF119" s="15"/>
      <c r="BG119" s="16"/>
    </row>
    <row r="120" spans="19:59" ht="12.75"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5"/>
      <c r="BE120" s="15"/>
      <c r="BF120" s="15"/>
      <c r="BG120" s="16"/>
    </row>
    <row r="121" spans="19:59" ht="12.75"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</row>
    <row r="122" spans="19:59" ht="12.75"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</row>
  </sheetData>
  <sheetProtection/>
  <mergeCells count="1">
    <mergeCell ref="S100:BB100"/>
  </mergeCells>
  <printOptions/>
  <pageMargins left="0.25" right="0.25" top="1" bottom="1" header="0.5" footer="0.5"/>
  <pageSetup horizontalDpi="300" verticalDpi="300" orientation="portrait" paperSize="226" scale="140" r:id="rId2"/>
  <headerFooter alignWithMargins="0">
    <oddFooter>&amp;L&amp;P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T15" sqref="T15"/>
    </sheetView>
  </sheetViews>
  <sheetFormatPr defaultColWidth="9.140625" defaultRowHeight="12.75"/>
  <cols>
    <col min="17" max="17" width="4.421875" style="0" customWidth="1"/>
  </cols>
  <sheetData/>
  <sheetProtection/>
  <printOptions horizontalCentered="1" verticalCentered="1"/>
  <pageMargins left="0.13" right="0.2" top="0.25" bottom="0.25" header="0.3" footer="0.3"/>
  <pageSetup fitToHeight="1" fitToWidth="1" horizontalDpi="300" verticalDpi="300" orientation="landscape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N22"/>
  <sheetViews>
    <sheetView showGridLines="0" zoomScalePageLayoutView="0" workbookViewId="0" topLeftCell="S1">
      <selection activeCell="AK21" sqref="B3:AK21"/>
    </sheetView>
  </sheetViews>
  <sheetFormatPr defaultColWidth="9.140625" defaultRowHeight="12.75"/>
  <cols>
    <col min="1" max="1" width="1.28515625" style="0" customWidth="1"/>
    <col min="2" max="2" width="33.421875" style="0" customWidth="1"/>
    <col min="3" max="37" width="6.28125" style="0" customWidth="1"/>
    <col min="38" max="38" width="0.85546875" style="0" customWidth="1"/>
    <col min="39" max="39" width="42.57421875" style="0" bestFit="1" customWidth="1"/>
    <col min="40" max="40" width="1.57421875" style="0" customWidth="1"/>
  </cols>
  <sheetData>
    <row r="1" ht="18" customHeight="1"/>
    <row r="2" ht="4.5" customHeight="1" thickBot="1"/>
    <row r="3" spans="2:39" ht="20.25">
      <c r="B3" s="5" t="s">
        <v>22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33"/>
      <c r="AL3" s="32"/>
      <c r="AM3" s="7"/>
    </row>
    <row r="4" spans="2:39" ht="12.7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  <c r="AM4" s="10"/>
    </row>
    <row r="5" spans="2:40" ht="12.75">
      <c r="B5" s="11" t="s">
        <v>26</v>
      </c>
      <c r="C5" s="34"/>
      <c r="D5" s="34"/>
      <c r="E5" s="34"/>
      <c r="F5" s="13">
        <v>156.8</v>
      </c>
      <c r="G5" s="13"/>
      <c r="H5" s="13"/>
      <c r="I5" s="13">
        <v>202.5</v>
      </c>
      <c r="J5" s="31">
        <v>212</v>
      </c>
      <c r="K5" s="13">
        <v>213.6</v>
      </c>
      <c r="L5" s="13"/>
      <c r="M5" s="13">
        <v>195.3</v>
      </c>
      <c r="N5" s="13">
        <v>186.3</v>
      </c>
      <c r="O5" s="13">
        <v>187.8</v>
      </c>
      <c r="P5" s="13">
        <v>192.9</v>
      </c>
      <c r="Q5" s="13">
        <v>200.9</v>
      </c>
      <c r="R5" s="13">
        <v>208.3</v>
      </c>
      <c r="S5" s="13">
        <v>211.5</v>
      </c>
      <c r="T5" s="31">
        <v>220</v>
      </c>
      <c r="U5" s="31">
        <v>227</v>
      </c>
      <c r="V5" s="31">
        <v>230</v>
      </c>
      <c r="W5" s="31">
        <v>255</v>
      </c>
      <c r="X5" s="13">
        <v>256.4</v>
      </c>
      <c r="Y5" s="13">
        <v>257.3</v>
      </c>
      <c r="Z5" s="13">
        <v>259.3</v>
      </c>
      <c r="AA5" s="13">
        <v>258.2</v>
      </c>
      <c r="AB5" s="13">
        <v>263.2</v>
      </c>
      <c r="AC5" s="31">
        <v>268</v>
      </c>
      <c r="AD5" s="13">
        <v>271.5</v>
      </c>
      <c r="AE5" s="13">
        <v>272.2</v>
      </c>
      <c r="AF5" s="13">
        <v>277.1</v>
      </c>
      <c r="AG5" s="13">
        <v>277.6</v>
      </c>
      <c r="AH5" s="13">
        <v>278.8</v>
      </c>
      <c r="AI5" s="13">
        <v>284.3</v>
      </c>
      <c r="AJ5" s="13">
        <v>285.5</v>
      </c>
      <c r="AK5" s="20">
        <v>289.7</v>
      </c>
      <c r="AL5" s="13"/>
      <c r="AM5" s="14"/>
      <c r="AN5" s="15"/>
    </row>
    <row r="6" spans="2:40" ht="12.75">
      <c r="B6" s="8"/>
      <c r="C6" s="29"/>
      <c r="D6" s="29"/>
      <c r="E6" s="29"/>
      <c r="F6" s="29">
        <v>156834</v>
      </c>
      <c r="G6" s="29"/>
      <c r="H6" s="29"/>
      <c r="I6" s="29">
        <v>202511</v>
      </c>
      <c r="J6" s="29">
        <v>212045</v>
      </c>
      <c r="K6" s="29">
        <v>213629</v>
      </c>
      <c r="L6" s="30"/>
      <c r="M6" s="29">
        <v>195283</v>
      </c>
      <c r="N6" s="29">
        <v>186313</v>
      </c>
      <c r="O6" s="29">
        <v>187765</v>
      </c>
      <c r="P6" s="29">
        <v>192859</v>
      </c>
      <c r="Q6" s="29">
        <v>200917</v>
      </c>
      <c r="R6" s="29">
        <v>208321</v>
      </c>
      <c r="S6" s="29">
        <v>211526</v>
      </c>
      <c r="T6" s="29">
        <v>219993</v>
      </c>
      <c r="U6" s="29">
        <v>226993</v>
      </c>
      <c r="V6" s="29">
        <v>230011</v>
      </c>
      <c r="W6" s="29">
        <v>255007</v>
      </c>
      <c r="X6" s="29">
        <v>256415</v>
      </c>
      <c r="Y6" s="29">
        <v>257296</v>
      </c>
      <c r="Z6" s="29">
        <v>259300</v>
      </c>
      <c r="AA6" s="29">
        <v>258195</v>
      </c>
      <c r="AB6" s="29">
        <v>263195</v>
      </c>
      <c r="AC6" s="29">
        <v>268030</v>
      </c>
      <c r="AD6" s="29">
        <v>271455</v>
      </c>
      <c r="AE6" s="29">
        <v>272182</v>
      </c>
      <c r="AF6" s="29">
        <v>277076</v>
      </c>
      <c r="AG6" s="29">
        <v>277641.99445328483</v>
      </c>
      <c r="AH6" s="29">
        <v>278787</v>
      </c>
      <c r="AI6" s="29">
        <v>284260</v>
      </c>
      <c r="AJ6" s="29">
        <v>285471</v>
      </c>
      <c r="AK6" s="35">
        <v>289747</v>
      </c>
      <c r="AL6" s="29"/>
      <c r="AM6" s="14"/>
      <c r="AN6" s="15"/>
    </row>
    <row r="7" spans="2:40" ht="12.75">
      <c r="B7" s="17"/>
      <c r="C7" s="18">
        <v>1977</v>
      </c>
      <c r="D7" s="18">
        <v>1978</v>
      </c>
      <c r="E7" s="18">
        <v>1979</v>
      </c>
      <c r="F7" s="18">
        <v>1980</v>
      </c>
      <c r="G7" s="18">
        <v>1981</v>
      </c>
      <c r="H7" s="18">
        <v>1982</v>
      </c>
      <c r="I7" s="18">
        <v>1983</v>
      </c>
      <c r="J7" s="18">
        <v>1984</v>
      </c>
      <c r="K7" s="18">
        <v>1985</v>
      </c>
      <c r="L7" s="18">
        <v>1986</v>
      </c>
      <c r="M7" s="18">
        <v>1987</v>
      </c>
      <c r="N7" s="18">
        <v>1988</v>
      </c>
      <c r="O7" s="18">
        <v>1989</v>
      </c>
      <c r="P7" s="18">
        <v>1990</v>
      </c>
      <c r="Q7" s="18">
        <v>1991</v>
      </c>
      <c r="R7" s="18">
        <v>1992</v>
      </c>
      <c r="S7" s="18">
        <v>1993</v>
      </c>
      <c r="T7" s="18">
        <v>1994</v>
      </c>
      <c r="U7" s="18">
        <v>1995</v>
      </c>
      <c r="V7" s="18">
        <v>1996</v>
      </c>
      <c r="W7" s="18">
        <v>1997</v>
      </c>
      <c r="X7" s="18">
        <v>1998</v>
      </c>
      <c r="Y7" s="18">
        <v>1999</v>
      </c>
      <c r="Z7" s="18">
        <v>2000</v>
      </c>
      <c r="AA7" s="18">
        <v>2001</v>
      </c>
      <c r="AB7" s="18">
        <v>2002</v>
      </c>
      <c r="AC7" s="18">
        <v>2003</v>
      </c>
      <c r="AD7" s="18">
        <v>2004</v>
      </c>
      <c r="AE7" s="18">
        <v>2005</v>
      </c>
      <c r="AF7" s="18">
        <v>2006</v>
      </c>
      <c r="AG7" s="18">
        <v>2007</v>
      </c>
      <c r="AH7" s="18">
        <v>2008</v>
      </c>
      <c r="AI7" s="18">
        <v>2009</v>
      </c>
      <c r="AJ7" s="18">
        <v>2010</v>
      </c>
      <c r="AK7" s="36">
        <v>2011</v>
      </c>
      <c r="AL7" s="18"/>
      <c r="AM7" s="14"/>
      <c r="AN7" s="15"/>
    </row>
    <row r="8" spans="2:40" ht="12.75">
      <c r="B8" s="19" t="s">
        <v>2</v>
      </c>
      <c r="C8" s="13">
        <v>13</v>
      </c>
      <c r="D8" s="13">
        <v>16</v>
      </c>
      <c r="E8" s="13">
        <v>16</v>
      </c>
      <c r="F8" s="13">
        <v>15</v>
      </c>
      <c r="G8" s="13">
        <v>18</v>
      </c>
      <c r="H8" s="13">
        <v>22</v>
      </c>
      <c r="I8" s="13">
        <v>16</v>
      </c>
      <c r="J8" s="13">
        <v>16</v>
      </c>
      <c r="K8" s="13">
        <v>14</v>
      </c>
      <c r="L8" s="13">
        <v>17</v>
      </c>
      <c r="M8" s="13">
        <v>15</v>
      </c>
      <c r="N8" s="13">
        <v>13</v>
      </c>
      <c r="O8" s="13">
        <v>11</v>
      </c>
      <c r="P8" s="13">
        <v>10</v>
      </c>
      <c r="Q8" s="13">
        <v>25</v>
      </c>
      <c r="R8" s="13">
        <v>17</v>
      </c>
      <c r="S8" s="13">
        <v>23</v>
      </c>
      <c r="T8" s="13">
        <v>22</v>
      </c>
      <c r="U8" s="13">
        <v>29</v>
      </c>
      <c r="V8" s="13">
        <v>25</v>
      </c>
      <c r="W8" s="13">
        <v>23</v>
      </c>
      <c r="X8" s="13">
        <v>19</v>
      </c>
      <c r="Y8" s="13">
        <v>19</v>
      </c>
      <c r="Z8" s="13">
        <v>14</v>
      </c>
      <c r="AA8" s="13">
        <v>10</v>
      </c>
      <c r="AB8" s="13">
        <v>18</v>
      </c>
      <c r="AC8" s="13">
        <v>17</v>
      </c>
      <c r="AD8" s="13">
        <v>14</v>
      </c>
      <c r="AE8" s="13">
        <v>16</v>
      </c>
      <c r="AF8" s="13">
        <v>17</v>
      </c>
      <c r="AG8" s="13">
        <v>23</v>
      </c>
      <c r="AH8" s="13">
        <v>10</v>
      </c>
      <c r="AI8" s="13">
        <v>14</v>
      </c>
      <c r="AJ8" s="13">
        <v>13</v>
      </c>
      <c r="AK8" s="20">
        <v>12</v>
      </c>
      <c r="AL8" s="13"/>
      <c r="AM8" s="27" t="s">
        <v>2</v>
      </c>
      <c r="AN8" s="15"/>
    </row>
    <row r="9" spans="2:40" ht="12.75">
      <c r="B9" s="21" t="s">
        <v>3</v>
      </c>
      <c r="C9" s="22">
        <v>81</v>
      </c>
      <c r="D9" s="22">
        <v>91</v>
      </c>
      <c r="E9" s="22">
        <v>132</v>
      </c>
      <c r="F9" s="22">
        <v>117</v>
      </c>
      <c r="G9" s="22">
        <v>173</v>
      </c>
      <c r="H9" s="22">
        <v>158</v>
      </c>
      <c r="I9" s="22">
        <v>217</v>
      </c>
      <c r="J9" s="22">
        <v>215</v>
      </c>
      <c r="K9" s="22">
        <v>193</v>
      </c>
      <c r="L9" s="22">
        <v>167</v>
      </c>
      <c r="M9" s="22">
        <v>154</v>
      </c>
      <c r="N9" s="22">
        <v>159</v>
      </c>
      <c r="O9" s="22">
        <v>139</v>
      </c>
      <c r="P9" s="22">
        <v>203</v>
      </c>
      <c r="Q9" s="22">
        <v>264</v>
      </c>
      <c r="R9" s="22">
        <v>253</v>
      </c>
      <c r="S9" s="22">
        <v>212</v>
      </c>
      <c r="T9" s="22">
        <v>198</v>
      </c>
      <c r="U9" s="22">
        <v>242</v>
      </c>
      <c r="V9" s="22">
        <v>198</v>
      </c>
      <c r="W9" s="22">
        <v>174</v>
      </c>
      <c r="X9" s="22">
        <v>184</v>
      </c>
      <c r="Y9" s="22">
        <v>161</v>
      </c>
      <c r="Z9" s="22">
        <v>195</v>
      </c>
      <c r="AA9" s="22">
        <v>210</v>
      </c>
      <c r="AB9" s="22">
        <v>254</v>
      </c>
      <c r="AC9" s="22">
        <v>244</v>
      </c>
      <c r="AD9" s="22">
        <v>263</v>
      </c>
      <c r="AE9" s="22">
        <v>224</v>
      </c>
      <c r="AF9" s="22">
        <v>248</v>
      </c>
      <c r="AG9" s="22">
        <v>257</v>
      </c>
      <c r="AH9" s="22">
        <v>263</v>
      </c>
      <c r="AI9" s="22">
        <v>282</v>
      </c>
      <c r="AJ9" s="22">
        <v>264</v>
      </c>
      <c r="AK9" s="14">
        <v>283</v>
      </c>
      <c r="AL9" s="22"/>
      <c r="AM9" s="28" t="s">
        <v>3</v>
      </c>
      <c r="AN9" s="15"/>
    </row>
    <row r="10" spans="2:40" ht="12.75">
      <c r="B10" s="19" t="s">
        <v>4</v>
      </c>
      <c r="C10" s="13">
        <v>226</v>
      </c>
      <c r="D10" s="13">
        <v>218</v>
      </c>
      <c r="E10" s="13">
        <v>343</v>
      </c>
      <c r="F10" s="13">
        <v>296</v>
      </c>
      <c r="G10" s="13">
        <v>380</v>
      </c>
      <c r="H10" s="13">
        <v>481</v>
      </c>
      <c r="I10" s="13">
        <v>373</v>
      </c>
      <c r="J10" s="13">
        <v>430</v>
      </c>
      <c r="K10" s="13">
        <v>371</v>
      </c>
      <c r="L10" s="13">
        <v>330</v>
      </c>
      <c r="M10" s="13">
        <v>285</v>
      </c>
      <c r="N10" s="13">
        <v>281</v>
      </c>
      <c r="O10" s="13">
        <v>272</v>
      </c>
      <c r="P10" s="13">
        <v>350</v>
      </c>
      <c r="Q10" s="13">
        <v>542</v>
      </c>
      <c r="R10" s="13">
        <v>484</v>
      </c>
      <c r="S10" s="13">
        <v>568</v>
      </c>
      <c r="T10" s="13">
        <v>729</v>
      </c>
      <c r="U10" s="13">
        <v>777</v>
      </c>
      <c r="V10" s="13">
        <v>558</v>
      </c>
      <c r="W10" s="13">
        <v>501</v>
      </c>
      <c r="X10" s="13">
        <v>373</v>
      </c>
      <c r="Y10" s="13">
        <v>398</v>
      </c>
      <c r="Z10" s="13">
        <v>346</v>
      </c>
      <c r="AA10" s="13">
        <v>384</v>
      </c>
      <c r="AB10" s="13">
        <v>382</v>
      </c>
      <c r="AC10" s="13">
        <v>340</v>
      </c>
      <c r="AD10" s="13">
        <v>331</v>
      </c>
      <c r="AE10" s="13">
        <v>384</v>
      </c>
      <c r="AF10" s="13">
        <v>465</v>
      </c>
      <c r="AG10" s="13">
        <v>453</v>
      </c>
      <c r="AH10" s="13">
        <v>543</v>
      </c>
      <c r="AI10" s="13">
        <v>534</v>
      </c>
      <c r="AJ10" s="13">
        <v>454</v>
      </c>
      <c r="AK10" s="20">
        <v>465</v>
      </c>
      <c r="AL10" s="13"/>
      <c r="AM10" s="27" t="s">
        <v>4</v>
      </c>
      <c r="AN10" s="15"/>
    </row>
    <row r="11" spans="2:40" ht="12.75">
      <c r="B11" s="21" t="s">
        <v>5</v>
      </c>
      <c r="C11" s="22">
        <v>227</v>
      </c>
      <c r="D11" s="22">
        <v>203</v>
      </c>
      <c r="E11" s="22">
        <v>217</v>
      </c>
      <c r="F11" s="22">
        <v>308</v>
      </c>
      <c r="G11" s="22">
        <v>353</v>
      </c>
      <c r="H11" s="22">
        <v>431</v>
      </c>
      <c r="I11" s="22">
        <v>542</v>
      </c>
      <c r="J11" s="22">
        <v>581</v>
      </c>
      <c r="K11" s="22">
        <v>606</v>
      </c>
      <c r="L11" s="22">
        <v>684</v>
      </c>
      <c r="M11" s="22">
        <v>571</v>
      </c>
      <c r="N11" s="22">
        <v>669</v>
      </c>
      <c r="O11" s="22">
        <v>709</v>
      </c>
      <c r="P11" s="22">
        <v>767</v>
      </c>
      <c r="Q11" s="22">
        <v>838</v>
      </c>
      <c r="R11" s="22">
        <v>1217</v>
      </c>
      <c r="S11" s="22">
        <v>1410</v>
      </c>
      <c r="T11" s="22">
        <v>1529</v>
      </c>
      <c r="U11" s="22">
        <v>1462</v>
      </c>
      <c r="V11" s="22">
        <v>1297</v>
      </c>
      <c r="W11" s="22">
        <v>1206</v>
      </c>
      <c r="X11" s="22">
        <v>1056</v>
      </c>
      <c r="Y11" s="22">
        <v>1106</v>
      </c>
      <c r="Z11" s="22">
        <v>973</v>
      </c>
      <c r="AA11" s="22">
        <v>1144</v>
      </c>
      <c r="AB11" s="22">
        <v>1067</v>
      </c>
      <c r="AC11" s="22">
        <v>1143</v>
      </c>
      <c r="AD11" s="22">
        <v>1553</v>
      </c>
      <c r="AE11" s="22">
        <v>1407</v>
      </c>
      <c r="AF11" s="22">
        <v>1862</v>
      </c>
      <c r="AG11" s="22">
        <v>1673</v>
      </c>
      <c r="AH11" s="22">
        <v>1830</v>
      </c>
      <c r="AI11" s="22">
        <v>1658</v>
      </c>
      <c r="AJ11" s="22">
        <v>1701</v>
      </c>
      <c r="AK11" s="14">
        <v>1628</v>
      </c>
      <c r="AL11" s="22"/>
      <c r="AM11" s="28" t="s">
        <v>5</v>
      </c>
      <c r="AN11" s="15"/>
    </row>
    <row r="12" spans="2:40" ht="12.75">
      <c r="B12" s="19" t="s">
        <v>6</v>
      </c>
      <c r="C12" s="13">
        <v>898</v>
      </c>
      <c r="D12" s="13">
        <v>1061</v>
      </c>
      <c r="E12" s="13">
        <v>1214</v>
      </c>
      <c r="F12" s="13">
        <v>1273</v>
      </c>
      <c r="G12" s="13">
        <v>1577</v>
      </c>
      <c r="H12" s="13">
        <v>1679</v>
      </c>
      <c r="I12" s="13">
        <v>1680</v>
      </c>
      <c r="J12" s="13">
        <v>1778</v>
      </c>
      <c r="K12" s="13">
        <v>1585</v>
      </c>
      <c r="L12" s="13">
        <v>1712</v>
      </c>
      <c r="M12" s="13">
        <v>1610</v>
      </c>
      <c r="N12" s="13">
        <v>1444</v>
      </c>
      <c r="O12" s="13">
        <v>1618</v>
      </c>
      <c r="P12" s="13">
        <v>1806</v>
      </c>
      <c r="Q12" s="13">
        <v>2210</v>
      </c>
      <c r="R12" s="13">
        <v>2649</v>
      </c>
      <c r="S12" s="13">
        <v>3185</v>
      </c>
      <c r="T12" s="13">
        <v>3387</v>
      </c>
      <c r="U12" s="13">
        <v>3403</v>
      </c>
      <c r="V12" s="13">
        <v>2611</v>
      </c>
      <c r="W12" s="13">
        <v>2479</v>
      </c>
      <c r="X12" s="13">
        <v>2488</v>
      </c>
      <c r="Y12" s="13">
        <v>2461</v>
      </c>
      <c r="Z12" s="13">
        <v>2485</v>
      </c>
      <c r="AA12" s="13">
        <v>3163</v>
      </c>
      <c r="AB12" s="13">
        <v>3109</v>
      </c>
      <c r="AC12" s="13">
        <v>2829</v>
      </c>
      <c r="AD12" s="13">
        <v>2197</v>
      </c>
      <c r="AE12" s="13">
        <v>2533</v>
      </c>
      <c r="AF12" s="13">
        <v>2717</v>
      </c>
      <c r="AG12" s="13">
        <v>3167</v>
      </c>
      <c r="AH12" s="13">
        <v>3704</v>
      </c>
      <c r="AI12" s="13">
        <v>4404</v>
      </c>
      <c r="AJ12" s="13">
        <v>4034</v>
      </c>
      <c r="AK12" s="20">
        <v>4438</v>
      </c>
      <c r="AL12" s="13"/>
      <c r="AM12" s="27" t="s">
        <v>25</v>
      </c>
      <c r="AN12" s="15"/>
    </row>
    <row r="13" spans="2:40" ht="12.75">
      <c r="B13" s="21" t="s">
        <v>8</v>
      </c>
      <c r="C13" s="22">
        <v>1937</v>
      </c>
      <c r="D13" s="22">
        <v>2049</v>
      </c>
      <c r="E13" s="22">
        <v>2478</v>
      </c>
      <c r="F13" s="22">
        <v>2611</v>
      </c>
      <c r="G13" s="22">
        <v>2797</v>
      </c>
      <c r="H13" s="22">
        <v>2459</v>
      </c>
      <c r="I13" s="22">
        <v>2889</v>
      </c>
      <c r="J13" s="22">
        <v>3151</v>
      </c>
      <c r="K13" s="22">
        <v>2892</v>
      </c>
      <c r="L13" s="22">
        <v>2824</v>
      </c>
      <c r="M13" s="22">
        <v>2113</v>
      </c>
      <c r="N13" s="22">
        <v>1890</v>
      </c>
      <c r="O13" s="22">
        <v>1708</v>
      </c>
      <c r="P13" s="22">
        <v>2060</v>
      </c>
      <c r="Q13" s="22">
        <v>2489</v>
      </c>
      <c r="R13" s="22">
        <v>2650</v>
      </c>
      <c r="S13" s="22">
        <v>1880</v>
      </c>
      <c r="T13" s="22">
        <v>2276</v>
      </c>
      <c r="U13" s="22">
        <v>2521</v>
      </c>
      <c r="V13" s="22">
        <v>2353</v>
      </c>
      <c r="W13" s="22">
        <v>1931</v>
      </c>
      <c r="X13" s="22">
        <v>1617</v>
      </c>
      <c r="Y13" s="22">
        <v>1543</v>
      </c>
      <c r="Z13" s="22">
        <v>1533</v>
      </c>
      <c r="AA13" s="22">
        <v>1606</v>
      </c>
      <c r="AB13" s="22">
        <v>1521</v>
      </c>
      <c r="AC13" s="22">
        <v>1418</v>
      </c>
      <c r="AD13" s="22">
        <v>1523</v>
      </c>
      <c r="AE13" s="22">
        <v>1783</v>
      </c>
      <c r="AF13" s="22">
        <v>1733</v>
      </c>
      <c r="AG13" s="22">
        <v>1454</v>
      </c>
      <c r="AH13" s="22">
        <v>1191</v>
      </c>
      <c r="AI13" s="22">
        <v>1613</v>
      </c>
      <c r="AJ13" s="22">
        <v>1223</v>
      </c>
      <c r="AK13" s="14">
        <v>1080</v>
      </c>
      <c r="AL13" s="22"/>
      <c r="AM13" s="28" t="s">
        <v>8</v>
      </c>
      <c r="AN13" s="15"/>
    </row>
    <row r="14" spans="2:40" ht="12.75">
      <c r="B14" s="19" t="s">
        <v>9</v>
      </c>
      <c r="C14" s="13">
        <v>6263</v>
      </c>
      <c r="D14" s="13">
        <v>6702</v>
      </c>
      <c r="E14" s="13">
        <v>7621</v>
      </c>
      <c r="F14" s="13">
        <v>7322</v>
      </c>
      <c r="G14" s="13">
        <v>8826</v>
      </c>
      <c r="H14" s="13">
        <v>8800</v>
      </c>
      <c r="I14" s="13">
        <v>8762</v>
      </c>
      <c r="J14" s="13">
        <v>8958</v>
      </c>
      <c r="K14" s="13">
        <v>9154</v>
      </c>
      <c r="L14" s="13">
        <v>11071</v>
      </c>
      <c r="M14" s="13">
        <v>9491</v>
      </c>
      <c r="N14" s="13">
        <v>8340</v>
      </c>
      <c r="O14" s="13">
        <v>8219</v>
      </c>
      <c r="P14" s="13">
        <v>8083</v>
      </c>
      <c r="Q14" s="13">
        <v>9967</v>
      </c>
      <c r="R14" s="13">
        <v>10813</v>
      </c>
      <c r="S14" s="13">
        <v>10660</v>
      </c>
      <c r="T14" s="13">
        <v>11717</v>
      </c>
      <c r="U14" s="13">
        <v>11152</v>
      </c>
      <c r="V14" s="13">
        <v>10163</v>
      </c>
      <c r="W14" s="13">
        <v>10083</v>
      </c>
      <c r="X14" s="13">
        <v>8834</v>
      </c>
      <c r="Y14" s="13">
        <v>8471</v>
      </c>
      <c r="Z14" s="13">
        <v>8799</v>
      </c>
      <c r="AA14" s="13">
        <v>8648</v>
      </c>
      <c r="AB14" s="13">
        <v>9255</v>
      </c>
      <c r="AC14" s="13">
        <v>9091</v>
      </c>
      <c r="AD14" s="13">
        <v>7530</v>
      </c>
      <c r="AE14" s="13">
        <v>8248</v>
      </c>
      <c r="AF14" s="13">
        <v>8543</v>
      </c>
      <c r="AG14" s="13">
        <v>8395</v>
      </c>
      <c r="AH14" s="13">
        <v>7254</v>
      </c>
      <c r="AI14" s="13">
        <v>7835</v>
      </c>
      <c r="AJ14" s="13">
        <v>8178</v>
      </c>
      <c r="AK14" s="20">
        <v>7714</v>
      </c>
      <c r="AL14" s="13"/>
      <c r="AM14" s="27" t="s">
        <v>9</v>
      </c>
      <c r="AN14" s="15"/>
    </row>
    <row r="15" spans="2:40" ht="12.75">
      <c r="B15" s="21" t="s">
        <v>10</v>
      </c>
      <c r="C15" s="22">
        <v>1116</v>
      </c>
      <c r="D15" s="22">
        <v>964</v>
      </c>
      <c r="E15" s="22">
        <v>1041</v>
      </c>
      <c r="F15" s="22">
        <v>1055</v>
      </c>
      <c r="G15" s="22">
        <v>1184</v>
      </c>
      <c r="H15" s="22">
        <v>1120</v>
      </c>
      <c r="I15" s="22">
        <v>1433</v>
      </c>
      <c r="J15" s="22">
        <v>1563</v>
      </c>
      <c r="K15" s="22">
        <v>1392</v>
      </c>
      <c r="L15" s="22">
        <v>1386</v>
      </c>
      <c r="M15" s="22">
        <v>1117</v>
      </c>
      <c r="N15" s="22">
        <v>1182</v>
      </c>
      <c r="O15" s="22">
        <v>1158</v>
      </c>
      <c r="P15" s="22">
        <v>1534</v>
      </c>
      <c r="Q15" s="22">
        <v>1561</v>
      </c>
      <c r="R15" s="22">
        <v>1611</v>
      </c>
      <c r="S15" s="22">
        <v>1387</v>
      </c>
      <c r="T15" s="22">
        <v>2191</v>
      </c>
      <c r="U15" s="22">
        <v>2122</v>
      </c>
      <c r="V15" s="22">
        <v>1584</v>
      </c>
      <c r="W15" s="22">
        <v>1362</v>
      </c>
      <c r="X15" s="22">
        <v>1281</v>
      </c>
      <c r="Y15" s="22">
        <v>1251</v>
      </c>
      <c r="Z15" s="22">
        <v>1010</v>
      </c>
      <c r="AA15" s="22">
        <v>1212</v>
      </c>
      <c r="AB15" s="22">
        <v>1173</v>
      </c>
      <c r="AC15" s="22">
        <v>1175</v>
      </c>
      <c r="AD15" s="22">
        <v>1025</v>
      </c>
      <c r="AE15" s="22">
        <v>1286</v>
      </c>
      <c r="AF15" s="22">
        <v>1414</v>
      </c>
      <c r="AG15" s="22">
        <v>1263</v>
      </c>
      <c r="AH15" s="22">
        <v>766</v>
      </c>
      <c r="AI15" s="22">
        <v>868</v>
      </c>
      <c r="AJ15" s="22">
        <v>813</v>
      </c>
      <c r="AK15" s="14">
        <v>625</v>
      </c>
      <c r="AL15" s="22"/>
      <c r="AM15" s="28" t="s">
        <v>10</v>
      </c>
      <c r="AN15" s="15"/>
    </row>
    <row r="16" spans="2:40" ht="12.75">
      <c r="B16" s="19" t="s">
        <v>11</v>
      </c>
      <c r="C16" s="13"/>
      <c r="D16" s="13"/>
      <c r="E16" s="13">
        <v>134</v>
      </c>
      <c r="F16" s="13">
        <v>170</v>
      </c>
      <c r="G16" s="13">
        <v>74</v>
      </c>
      <c r="H16" s="13">
        <v>68</v>
      </c>
      <c r="I16" s="13">
        <v>76</v>
      </c>
      <c r="J16" s="13">
        <v>210</v>
      </c>
      <c r="K16" s="13">
        <v>232</v>
      </c>
      <c r="L16" s="13">
        <v>189</v>
      </c>
      <c r="M16" s="13">
        <v>164</v>
      </c>
      <c r="N16" s="13">
        <v>77</v>
      </c>
      <c r="O16" s="13">
        <v>39</v>
      </c>
      <c r="P16" s="13">
        <v>74</v>
      </c>
      <c r="Q16" s="13">
        <v>106</v>
      </c>
      <c r="R16" s="13">
        <v>105</v>
      </c>
      <c r="S16" s="13">
        <v>105</v>
      </c>
      <c r="T16" s="13">
        <v>144</v>
      </c>
      <c r="U16" s="13">
        <v>96</v>
      </c>
      <c r="V16" s="13">
        <v>87</v>
      </c>
      <c r="W16" s="13">
        <v>80</v>
      </c>
      <c r="X16" s="13">
        <v>75</v>
      </c>
      <c r="Y16" s="13">
        <v>83</v>
      </c>
      <c r="Z16" s="13">
        <v>101</v>
      </c>
      <c r="AA16" s="13">
        <v>105</v>
      </c>
      <c r="AB16" s="13">
        <v>141</v>
      </c>
      <c r="AC16" s="13">
        <v>119</v>
      </c>
      <c r="AD16" s="13">
        <v>78</v>
      </c>
      <c r="AE16" s="13">
        <v>73</v>
      </c>
      <c r="AF16" s="13">
        <v>104</v>
      </c>
      <c r="AG16" s="13">
        <v>141</v>
      </c>
      <c r="AH16" s="13">
        <v>106</v>
      </c>
      <c r="AI16" s="13">
        <v>93</v>
      </c>
      <c r="AJ16" s="13">
        <v>76</v>
      </c>
      <c r="AK16" s="20">
        <v>85</v>
      </c>
      <c r="AL16" s="13"/>
      <c r="AM16" s="27" t="s">
        <v>11</v>
      </c>
      <c r="AN16" s="15"/>
    </row>
    <row r="17" spans="2:40" ht="12.75">
      <c r="B17" s="21" t="s">
        <v>12</v>
      </c>
      <c r="C17" s="22">
        <f aca="true" t="shared" si="0" ref="C17:AJ17">C8+C9+C10+C11+C13+C14+C15+C16</f>
        <v>9863</v>
      </c>
      <c r="D17" s="22">
        <f t="shared" si="0"/>
        <v>10243</v>
      </c>
      <c r="E17" s="22">
        <f t="shared" si="0"/>
        <v>11982</v>
      </c>
      <c r="F17" s="22">
        <f t="shared" si="0"/>
        <v>11894</v>
      </c>
      <c r="G17" s="22">
        <f t="shared" si="0"/>
        <v>13805</v>
      </c>
      <c r="H17" s="22">
        <f t="shared" si="0"/>
        <v>13539</v>
      </c>
      <c r="I17" s="22">
        <f t="shared" si="0"/>
        <v>14308</v>
      </c>
      <c r="J17" s="22">
        <f t="shared" si="0"/>
        <v>15124</v>
      </c>
      <c r="K17" s="22">
        <f t="shared" si="0"/>
        <v>14854</v>
      </c>
      <c r="L17" s="22">
        <f t="shared" si="0"/>
        <v>16668</v>
      </c>
      <c r="M17" s="22">
        <f t="shared" si="0"/>
        <v>13910</v>
      </c>
      <c r="N17" s="22">
        <f t="shared" si="0"/>
        <v>12611</v>
      </c>
      <c r="O17" s="22">
        <f t="shared" si="0"/>
        <v>12255</v>
      </c>
      <c r="P17" s="22">
        <f t="shared" si="0"/>
        <v>13081</v>
      </c>
      <c r="Q17" s="22">
        <f t="shared" si="0"/>
        <v>15792</v>
      </c>
      <c r="R17" s="22">
        <f t="shared" si="0"/>
        <v>17150</v>
      </c>
      <c r="S17" s="22">
        <f t="shared" si="0"/>
        <v>16245</v>
      </c>
      <c r="T17" s="22">
        <f t="shared" si="0"/>
        <v>18806</v>
      </c>
      <c r="U17" s="22">
        <f t="shared" si="0"/>
        <v>18401</v>
      </c>
      <c r="V17" s="22">
        <f t="shared" si="0"/>
        <v>16265</v>
      </c>
      <c r="W17" s="22">
        <f t="shared" si="0"/>
        <v>15360</v>
      </c>
      <c r="X17" s="22">
        <f t="shared" si="0"/>
        <v>13439</v>
      </c>
      <c r="Y17" s="22">
        <f t="shared" si="0"/>
        <v>13032</v>
      </c>
      <c r="Z17" s="22">
        <f t="shared" si="0"/>
        <v>12971</v>
      </c>
      <c r="AA17" s="22">
        <f t="shared" si="0"/>
        <v>13319</v>
      </c>
      <c r="AB17" s="22">
        <f t="shared" si="0"/>
        <v>13811</v>
      </c>
      <c r="AC17" s="22">
        <f t="shared" si="0"/>
        <v>13547</v>
      </c>
      <c r="AD17" s="22">
        <f t="shared" si="0"/>
        <v>12317</v>
      </c>
      <c r="AE17" s="22">
        <f t="shared" si="0"/>
        <v>13421</v>
      </c>
      <c r="AF17" s="22">
        <f t="shared" si="0"/>
        <v>14386</v>
      </c>
      <c r="AG17" s="22">
        <f t="shared" si="0"/>
        <v>13659</v>
      </c>
      <c r="AH17" s="22">
        <f t="shared" si="0"/>
        <v>11963</v>
      </c>
      <c r="AI17" s="22">
        <f t="shared" si="0"/>
        <v>12897</v>
      </c>
      <c r="AJ17" s="22">
        <f t="shared" si="0"/>
        <v>12722</v>
      </c>
      <c r="AK17" s="14">
        <f>SUM(AK8+AK9+AK10+AK11+AK13+AK14+AK15+AK16)</f>
        <v>11892</v>
      </c>
      <c r="AL17" s="22"/>
      <c r="AM17" s="28" t="s">
        <v>12</v>
      </c>
      <c r="AN17" s="15"/>
    </row>
    <row r="18" spans="2:40" ht="12.75">
      <c r="B18" s="19" t="s">
        <v>13</v>
      </c>
      <c r="C18" s="13">
        <f aca="true" t="shared" si="1" ref="C18:AJ18">C8+C9+C10+C11+C13+C14+C15</f>
        <v>9863</v>
      </c>
      <c r="D18" s="13">
        <f t="shared" si="1"/>
        <v>10243</v>
      </c>
      <c r="E18" s="13">
        <f t="shared" si="1"/>
        <v>11848</v>
      </c>
      <c r="F18" s="13">
        <f t="shared" si="1"/>
        <v>11724</v>
      </c>
      <c r="G18" s="13">
        <f t="shared" si="1"/>
        <v>13731</v>
      </c>
      <c r="H18" s="13">
        <f t="shared" si="1"/>
        <v>13471</v>
      </c>
      <c r="I18" s="13">
        <f t="shared" si="1"/>
        <v>14232</v>
      </c>
      <c r="J18" s="13">
        <f t="shared" si="1"/>
        <v>14914</v>
      </c>
      <c r="K18" s="13">
        <f t="shared" si="1"/>
        <v>14622</v>
      </c>
      <c r="L18" s="13">
        <f t="shared" si="1"/>
        <v>16479</v>
      </c>
      <c r="M18" s="13">
        <f t="shared" si="1"/>
        <v>13746</v>
      </c>
      <c r="N18" s="13">
        <f t="shared" si="1"/>
        <v>12534</v>
      </c>
      <c r="O18" s="13">
        <f t="shared" si="1"/>
        <v>12216</v>
      </c>
      <c r="P18" s="13">
        <f t="shared" si="1"/>
        <v>13007</v>
      </c>
      <c r="Q18" s="13">
        <f t="shared" si="1"/>
        <v>15686</v>
      </c>
      <c r="R18" s="13">
        <f t="shared" si="1"/>
        <v>17045</v>
      </c>
      <c r="S18" s="13">
        <f t="shared" si="1"/>
        <v>16140</v>
      </c>
      <c r="T18" s="13">
        <f t="shared" si="1"/>
        <v>18662</v>
      </c>
      <c r="U18" s="13">
        <f t="shared" si="1"/>
        <v>18305</v>
      </c>
      <c r="V18" s="13">
        <f t="shared" si="1"/>
        <v>16178</v>
      </c>
      <c r="W18" s="13">
        <f t="shared" si="1"/>
        <v>15280</v>
      </c>
      <c r="X18" s="13">
        <f t="shared" si="1"/>
        <v>13364</v>
      </c>
      <c r="Y18" s="13">
        <f t="shared" si="1"/>
        <v>12949</v>
      </c>
      <c r="Z18" s="13">
        <f t="shared" si="1"/>
        <v>12870</v>
      </c>
      <c r="AA18" s="13">
        <f t="shared" si="1"/>
        <v>13214</v>
      </c>
      <c r="AB18" s="13">
        <f t="shared" si="1"/>
        <v>13670</v>
      </c>
      <c r="AC18" s="13">
        <f t="shared" si="1"/>
        <v>13428</v>
      </c>
      <c r="AD18" s="13">
        <f t="shared" si="1"/>
        <v>12239</v>
      </c>
      <c r="AE18" s="13">
        <f t="shared" si="1"/>
        <v>13348</v>
      </c>
      <c r="AF18" s="13">
        <f t="shared" si="1"/>
        <v>14282</v>
      </c>
      <c r="AG18" s="13">
        <f t="shared" si="1"/>
        <v>13518</v>
      </c>
      <c r="AH18" s="13">
        <f t="shared" si="1"/>
        <v>11857</v>
      </c>
      <c r="AI18" s="13">
        <f t="shared" si="1"/>
        <v>12804</v>
      </c>
      <c r="AJ18" s="13">
        <f t="shared" si="1"/>
        <v>12646</v>
      </c>
      <c r="AK18" s="20">
        <f>SUM(AK8+AK9+AK10+AK11+AK13+AK14+AK15)</f>
        <v>11807</v>
      </c>
      <c r="AL18" s="13"/>
      <c r="AM18" s="27" t="s">
        <v>13</v>
      </c>
      <c r="AN18" s="15"/>
    </row>
    <row r="19" spans="2:40" ht="12.75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14"/>
      <c r="AL19" s="22"/>
      <c r="AM19" s="14"/>
      <c r="AN19" s="15"/>
    </row>
    <row r="20" spans="2:40" ht="12.75">
      <c r="B20" s="19" t="s">
        <v>24</v>
      </c>
      <c r="C20" s="23"/>
      <c r="D20" s="23"/>
      <c r="E20" s="23"/>
      <c r="F20" s="23">
        <f>F18/(F6/100000)</f>
        <v>7475.419870691304</v>
      </c>
      <c r="G20" s="23"/>
      <c r="H20" s="23"/>
      <c r="I20" s="23">
        <f>I18/(I6/100000)</f>
        <v>7027.766392936679</v>
      </c>
      <c r="J20" s="23">
        <f>J18/(J6/100000)</f>
        <v>7033.412718998326</v>
      </c>
      <c r="K20" s="23">
        <f>K18/(K6/100000)</f>
        <v>6844.576344971892</v>
      </c>
      <c r="L20" s="23"/>
      <c r="M20" s="23">
        <f>M18/(M6/100000)</f>
        <v>7039.015172851708</v>
      </c>
      <c r="N20" s="23">
        <f>N18/(N6/100000)</f>
        <v>6727.388856386833</v>
      </c>
      <c r="O20" s="23">
        <f>O18/(O6/100000)</f>
        <v>6506.004846483636</v>
      </c>
      <c r="P20" s="23">
        <f>P18/(P6/100000)</f>
        <v>6744.305425207016</v>
      </c>
      <c r="Q20" s="23">
        <f>Q18/(Q6/100000)</f>
        <v>7807.203969798474</v>
      </c>
      <c r="R20" s="23">
        <f>R18/(R6/100000)</f>
        <v>8182.084379395261</v>
      </c>
      <c r="S20" s="23">
        <f>S18/(S6/100000)</f>
        <v>7630.267673950247</v>
      </c>
      <c r="T20" s="23">
        <f>T18/(T6/100000)</f>
        <v>8482.997186274108</v>
      </c>
      <c r="U20" s="23">
        <f>U18/(U6/100000)</f>
        <v>8064.125325450565</v>
      </c>
      <c r="V20" s="23">
        <f>V18/(V6/100000)</f>
        <v>7033.576655029542</v>
      </c>
      <c r="W20" s="23">
        <f>W18/(W6/100000)</f>
        <v>5991.9923766798565</v>
      </c>
      <c r="X20" s="23">
        <f>X18/(X6/100000)</f>
        <v>5211.86358052376</v>
      </c>
      <c r="Y20" s="23">
        <f>Y18/(Y6/100000)</f>
        <v>5032.724954915739</v>
      </c>
      <c r="Z20" s="23">
        <f>Z18/(Z6/100000)</f>
        <v>4963.362900115696</v>
      </c>
      <c r="AA20" s="23">
        <f>AA18/(AA6/100000)</f>
        <v>5117.837293518465</v>
      </c>
      <c r="AB20" s="23">
        <f>AB18/(AB6/100000)</f>
        <v>5193.867664659283</v>
      </c>
      <c r="AC20" s="23">
        <f>AC18/(AC6/100000)</f>
        <v>5009.8869529530275</v>
      </c>
      <c r="AD20" s="23">
        <f>AD18/(AD6/100000)</f>
        <v>4508.666261442965</v>
      </c>
      <c r="AE20" s="23">
        <f>AE18/(AE6/100000)</f>
        <v>4904.071540366373</v>
      </c>
      <c r="AF20" s="23">
        <f>AF18/(AF6/100000)</f>
        <v>5154.542436010336</v>
      </c>
      <c r="AG20" s="23">
        <f>AG18/(AG6/100000)</f>
        <v>4868.859995988286</v>
      </c>
      <c r="AH20" s="23">
        <f>AH18/(AH6/100000)</f>
        <v>4253.067754235312</v>
      </c>
      <c r="AI20" s="23">
        <f>AI18/(AI6/100000)</f>
        <v>4504.327024554985</v>
      </c>
      <c r="AJ20" s="23">
        <f>AJ18/(AJ6/100000)</f>
        <v>4429.872036038687</v>
      </c>
      <c r="AK20" s="37">
        <f>AK18/(AK6/100000)</f>
        <v>4074.934339268396</v>
      </c>
      <c r="AL20" s="23"/>
      <c r="AM20" s="20"/>
      <c r="AN20" s="15"/>
    </row>
    <row r="21" spans="2:40" ht="13.5" thickBo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6"/>
      <c r="AL21" s="25"/>
      <c r="AM21" s="26"/>
      <c r="AN21" s="15"/>
    </row>
    <row r="22" spans="2:40" ht="6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5"/>
    </row>
  </sheetData>
  <sheetProtection/>
  <mergeCells count="1">
    <mergeCell ref="B3:AK3"/>
  </mergeCells>
  <printOptions horizontalCentered="1" verticalCentered="1"/>
  <pageMargins left="0.08" right="0.13" top="0.25" bottom="0.25" header="0.3" footer="0.3"/>
  <pageSetup fitToHeight="1" fitToWidth="1" horizontalDpi="300" verticalDpi="3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H42" sqref="H42"/>
    </sheetView>
  </sheetViews>
  <sheetFormatPr defaultColWidth="9.140625" defaultRowHeight="12.75"/>
  <cols>
    <col min="1" max="1" width="1.28515625" style="0" customWidth="1"/>
    <col min="19" max="19" width="1.421875" style="0" customWidth="1"/>
  </cols>
  <sheetData>
    <row r="2" ht="7.5" customHeight="1"/>
    <row r="36" ht="6.75" customHeight="1"/>
  </sheetData>
  <sheetProtection/>
  <printOptions horizontalCentered="1" verticalCentered="1"/>
  <pageMargins left="0.2" right="0.2" top="0.25" bottom="0.25" header="0.3" footer="0.3"/>
  <pageSetup fitToHeight="1" fitToWidth="1" horizontalDpi="300" verticalDpi="300" orientation="landscape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G44" sqref="G44"/>
    </sheetView>
  </sheetViews>
  <sheetFormatPr defaultColWidth="9.140625" defaultRowHeight="12.75"/>
  <cols>
    <col min="2" max="2" width="3.28125" style="0" customWidth="1"/>
    <col min="3" max="3" width="27.421875" style="0" bestFit="1" customWidth="1"/>
    <col min="20" max="20" width="33.421875" style="0" customWidth="1"/>
    <col min="26" max="26" width="3.8515625" style="0" customWidth="1"/>
  </cols>
  <sheetData/>
  <sheetProtection/>
  <printOptions horizontalCentered="1" verticalCentered="1"/>
  <pageMargins left="0.13" right="0.11" top="0.75" bottom="0.75" header="0.3" footer="0.3"/>
  <pageSetup fitToHeight="1" fitToWidth="1" horizontalDpi="300" verticalDpi="300" orientation="landscape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80" zoomScaleNormal="80" zoomScalePageLayoutView="0" workbookViewId="0" topLeftCell="A1">
      <selection activeCell="H52" sqref="H52"/>
    </sheetView>
  </sheetViews>
  <sheetFormatPr defaultColWidth="9.140625" defaultRowHeight="12.75"/>
  <cols>
    <col min="2" max="2" width="3.28125" style="0" customWidth="1"/>
    <col min="3" max="3" width="27.421875" style="0" bestFit="1" customWidth="1"/>
    <col min="20" max="20" width="33.421875" style="0" customWidth="1"/>
    <col min="21" max="21" width="9.140625" style="0" customWidth="1"/>
    <col min="26" max="26" width="4.28125" style="0" customWidth="1"/>
  </cols>
  <sheetData/>
  <sheetProtection/>
  <printOptions horizontalCentered="1" verticalCentered="1"/>
  <pageMargins left="0.1" right="0.12" top="0.38" bottom="0.41" header="0.3" footer="0.3"/>
  <pageSetup fitToHeight="1" fitToWidth="1" horizontalDpi="300" verticalDpi="300" orientation="landscape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29"/>
  <sheetViews>
    <sheetView showGridLines="0" tabSelected="1" zoomScale="90" zoomScaleNormal="90" zoomScalePageLayoutView="0" workbookViewId="0" topLeftCell="A1">
      <selection activeCell="L42" sqref="L42"/>
    </sheetView>
  </sheetViews>
  <sheetFormatPr defaultColWidth="9.140625" defaultRowHeight="12.75"/>
  <cols>
    <col min="2" max="2" width="25.00390625" style="0" bestFit="1" customWidth="1"/>
    <col min="3" max="5" width="8.421875" style="0" bestFit="1" customWidth="1"/>
    <col min="6" max="6" width="7.7109375" style="0" bestFit="1" customWidth="1"/>
    <col min="7" max="7" width="8.8515625" style="0" bestFit="1" customWidth="1"/>
    <col min="8" max="9" width="8.421875" style="0" bestFit="1" customWidth="1"/>
    <col min="10" max="11" width="7.7109375" style="0" bestFit="1" customWidth="1"/>
    <col min="12" max="17" width="8.421875" style="0" bestFit="1" customWidth="1"/>
    <col min="18" max="18" width="7.7109375" style="0" bestFit="1" customWidth="1"/>
    <col min="19" max="21" width="8.421875" style="0" bestFit="1" customWidth="1"/>
    <col min="22" max="22" width="7.7109375" style="0" bestFit="1" customWidth="1"/>
    <col min="23" max="24" width="8.421875" style="0" bestFit="1" customWidth="1"/>
    <col min="25" max="25" width="7.7109375" style="0" bestFit="1" customWidth="1"/>
    <col min="26" max="27" width="8.421875" style="0" bestFit="1" customWidth="1"/>
    <col min="28" max="28" width="13.00390625" style="0" customWidth="1"/>
    <col min="29" max="29" width="2.57421875" style="0" customWidth="1"/>
  </cols>
  <sheetData>
    <row r="1" ht="13.5" thickBot="1"/>
    <row r="2" spans="2:29" ht="29.25" customHeight="1">
      <c r="B2" s="38"/>
      <c r="C2" s="6" t="s">
        <v>33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9"/>
      <c r="AC2" s="7"/>
    </row>
    <row r="3" spans="2:29" ht="51">
      <c r="B3" s="8"/>
      <c r="C3" s="18">
        <v>1987</v>
      </c>
      <c r="D3" s="18">
        <v>1988</v>
      </c>
      <c r="E3" s="18">
        <v>1989</v>
      </c>
      <c r="F3" s="18">
        <v>1990</v>
      </c>
      <c r="G3" s="18">
        <v>1991</v>
      </c>
      <c r="H3" s="18">
        <v>1992</v>
      </c>
      <c r="I3" s="18">
        <v>1993</v>
      </c>
      <c r="J3" s="18">
        <v>1994</v>
      </c>
      <c r="K3" s="18">
        <v>1995</v>
      </c>
      <c r="L3" s="18">
        <v>1996</v>
      </c>
      <c r="M3" s="18">
        <v>1997</v>
      </c>
      <c r="N3" s="18">
        <v>1998</v>
      </c>
      <c r="O3" s="18">
        <v>1999</v>
      </c>
      <c r="P3" s="18">
        <v>2000</v>
      </c>
      <c r="Q3" s="18">
        <v>2001</v>
      </c>
      <c r="R3" s="18">
        <v>2002</v>
      </c>
      <c r="S3" s="18">
        <v>2003</v>
      </c>
      <c r="T3" s="18">
        <v>2004</v>
      </c>
      <c r="U3" s="18">
        <v>2005</v>
      </c>
      <c r="V3" s="18">
        <v>2006</v>
      </c>
      <c r="W3" s="18">
        <v>2007</v>
      </c>
      <c r="X3" s="18">
        <v>2008</v>
      </c>
      <c r="Y3" s="18">
        <v>2009</v>
      </c>
      <c r="Z3" s="18">
        <v>2010</v>
      </c>
      <c r="AA3" s="18">
        <v>2011</v>
      </c>
      <c r="AB3" s="40" t="s">
        <v>27</v>
      </c>
      <c r="AC3" s="10"/>
    </row>
    <row r="4" spans="2:29" ht="12.75">
      <c r="B4" s="41" t="s">
        <v>20</v>
      </c>
      <c r="C4" s="9">
        <v>15</v>
      </c>
      <c r="D4" s="9">
        <v>13</v>
      </c>
      <c r="E4" s="9">
        <v>11</v>
      </c>
      <c r="F4" s="9">
        <v>10</v>
      </c>
      <c r="G4" s="9">
        <v>25</v>
      </c>
      <c r="H4" s="9">
        <v>17</v>
      </c>
      <c r="I4" s="9">
        <v>23</v>
      </c>
      <c r="J4" s="9">
        <v>22</v>
      </c>
      <c r="K4" s="9">
        <v>29</v>
      </c>
      <c r="L4" s="9">
        <v>25</v>
      </c>
      <c r="M4" s="9">
        <v>23</v>
      </c>
      <c r="N4" s="9">
        <v>19</v>
      </c>
      <c r="O4" s="9">
        <v>19</v>
      </c>
      <c r="P4" s="9">
        <v>14</v>
      </c>
      <c r="Q4" s="9">
        <v>10</v>
      </c>
      <c r="R4" s="9">
        <v>18</v>
      </c>
      <c r="S4" s="9">
        <v>17</v>
      </c>
      <c r="T4" s="9">
        <v>14</v>
      </c>
      <c r="U4" s="9">
        <v>16</v>
      </c>
      <c r="V4" s="9">
        <v>17</v>
      </c>
      <c r="W4" s="9">
        <v>23</v>
      </c>
      <c r="X4" s="9">
        <v>10</v>
      </c>
      <c r="Y4" s="9">
        <v>14</v>
      </c>
      <c r="Z4" s="9">
        <v>13</v>
      </c>
      <c r="AA4" s="9">
        <v>12</v>
      </c>
      <c r="AB4" s="18">
        <f aca="true" t="shared" si="0" ref="AB4:AB13">AA4-Z4</f>
        <v>-1</v>
      </c>
      <c r="AC4" s="10"/>
    </row>
    <row r="5" spans="2:29" ht="12.75">
      <c r="B5" s="41" t="s">
        <v>3</v>
      </c>
      <c r="C5" s="42">
        <v>154</v>
      </c>
      <c r="D5" s="42">
        <v>159</v>
      </c>
      <c r="E5" s="42">
        <v>139</v>
      </c>
      <c r="F5" s="42">
        <v>203</v>
      </c>
      <c r="G5" s="42">
        <v>264</v>
      </c>
      <c r="H5" s="42">
        <v>253</v>
      </c>
      <c r="I5" s="42">
        <v>212</v>
      </c>
      <c r="J5" s="42">
        <v>198</v>
      </c>
      <c r="K5" s="42">
        <v>242</v>
      </c>
      <c r="L5" s="42">
        <v>198</v>
      </c>
      <c r="M5" s="42">
        <v>174</v>
      </c>
      <c r="N5" s="42">
        <v>184</v>
      </c>
      <c r="O5" s="42">
        <v>161</v>
      </c>
      <c r="P5" s="42">
        <v>195</v>
      </c>
      <c r="Q5" s="42">
        <v>210</v>
      </c>
      <c r="R5" s="42">
        <v>254</v>
      </c>
      <c r="S5" s="42">
        <v>244</v>
      </c>
      <c r="T5" s="42">
        <v>263</v>
      </c>
      <c r="U5" s="42">
        <v>224</v>
      </c>
      <c r="V5" s="42">
        <v>248</v>
      </c>
      <c r="W5" s="42">
        <v>257</v>
      </c>
      <c r="X5" s="42">
        <v>263</v>
      </c>
      <c r="Y5" s="42">
        <v>282</v>
      </c>
      <c r="Z5" s="42">
        <v>264</v>
      </c>
      <c r="AA5" s="42">
        <v>283</v>
      </c>
      <c r="AB5" s="43">
        <f t="shared" si="0"/>
        <v>19</v>
      </c>
      <c r="AC5" s="10"/>
    </row>
    <row r="6" spans="2:29" ht="12.75">
      <c r="B6" s="41" t="s">
        <v>5</v>
      </c>
      <c r="C6" s="42">
        <v>571</v>
      </c>
      <c r="D6" s="42">
        <v>669</v>
      </c>
      <c r="E6" s="42">
        <v>709</v>
      </c>
      <c r="F6" s="42">
        <v>767</v>
      </c>
      <c r="G6" s="42">
        <v>838</v>
      </c>
      <c r="H6" s="42">
        <v>1217</v>
      </c>
      <c r="I6" s="42">
        <v>1410</v>
      </c>
      <c r="J6" s="42">
        <v>1529</v>
      </c>
      <c r="K6" s="42">
        <v>1462</v>
      </c>
      <c r="L6" s="42">
        <v>1297</v>
      </c>
      <c r="M6" s="42">
        <v>1206</v>
      </c>
      <c r="N6" s="42">
        <v>1056</v>
      </c>
      <c r="O6" s="42">
        <v>1106</v>
      </c>
      <c r="P6" s="42">
        <v>973</v>
      </c>
      <c r="Q6" s="42">
        <v>1144</v>
      </c>
      <c r="R6" s="42">
        <v>1067</v>
      </c>
      <c r="S6" s="42">
        <v>1143</v>
      </c>
      <c r="T6" s="42">
        <v>1553</v>
      </c>
      <c r="U6" s="42">
        <v>1407</v>
      </c>
      <c r="V6" s="42">
        <v>1862</v>
      </c>
      <c r="W6" s="42">
        <v>1673</v>
      </c>
      <c r="X6" s="42">
        <v>1830</v>
      </c>
      <c r="Y6" s="42">
        <v>1658</v>
      </c>
      <c r="Z6" s="9">
        <v>1701</v>
      </c>
      <c r="AA6" s="42">
        <v>1628</v>
      </c>
      <c r="AB6" s="44">
        <f t="shared" si="0"/>
        <v>-73</v>
      </c>
      <c r="AC6" s="10"/>
    </row>
    <row r="7" spans="2:29" ht="12.75">
      <c r="B7" s="41" t="s">
        <v>28</v>
      </c>
      <c r="C7" s="45">
        <f aca="true" t="shared" si="1" ref="C7:AA7">SUM(C4:C6)</f>
        <v>740</v>
      </c>
      <c r="D7" s="45">
        <f t="shared" si="1"/>
        <v>841</v>
      </c>
      <c r="E7" s="45">
        <f t="shared" si="1"/>
        <v>859</v>
      </c>
      <c r="F7" s="45">
        <f t="shared" si="1"/>
        <v>980</v>
      </c>
      <c r="G7" s="45">
        <f t="shared" si="1"/>
        <v>1127</v>
      </c>
      <c r="H7" s="45">
        <f t="shared" si="1"/>
        <v>1487</v>
      </c>
      <c r="I7" s="45">
        <f t="shared" si="1"/>
        <v>1645</v>
      </c>
      <c r="J7" s="45">
        <f t="shared" si="1"/>
        <v>1749</v>
      </c>
      <c r="K7" s="45">
        <f t="shared" si="1"/>
        <v>1733</v>
      </c>
      <c r="L7" s="45">
        <f t="shared" si="1"/>
        <v>1520</v>
      </c>
      <c r="M7" s="45">
        <f t="shared" si="1"/>
        <v>1403</v>
      </c>
      <c r="N7" s="45">
        <f t="shared" si="1"/>
        <v>1259</v>
      </c>
      <c r="O7" s="45">
        <f t="shared" si="1"/>
        <v>1286</v>
      </c>
      <c r="P7" s="45">
        <f t="shared" si="1"/>
        <v>1182</v>
      </c>
      <c r="Q7" s="45">
        <f t="shared" si="1"/>
        <v>1364</v>
      </c>
      <c r="R7" s="45">
        <f t="shared" si="1"/>
        <v>1339</v>
      </c>
      <c r="S7" s="45">
        <f t="shared" si="1"/>
        <v>1404</v>
      </c>
      <c r="T7" s="45">
        <f t="shared" si="1"/>
        <v>1830</v>
      </c>
      <c r="U7" s="45">
        <f t="shared" si="1"/>
        <v>1647</v>
      </c>
      <c r="V7" s="45">
        <f t="shared" si="1"/>
        <v>2127</v>
      </c>
      <c r="W7" s="45">
        <f t="shared" si="1"/>
        <v>1953</v>
      </c>
      <c r="X7" s="45">
        <f t="shared" si="1"/>
        <v>2103</v>
      </c>
      <c r="Y7" s="45">
        <f t="shared" si="1"/>
        <v>1954</v>
      </c>
      <c r="Z7" s="45">
        <f t="shared" si="1"/>
        <v>1978</v>
      </c>
      <c r="AA7" s="45">
        <f t="shared" si="1"/>
        <v>1923</v>
      </c>
      <c r="AB7" s="44">
        <f t="shared" si="0"/>
        <v>-55</v>
      </c>
      <c r="AC7" s="10"/>
    </row>
    <row r="8" spans="2:29" ht="12.75">
      <c r="B8" s="41" t="s">
        <v>4</v>
      </c>
      <c r="C8" s="42">
        <v>285</v>
      </c>
      <c r="D8" s="42">
        <v>281</v>
      </c>
      <c r="E8" s="42">
        <v>272</v>
      </c>
      <c r="F8" s="42">
        <v>350</v>
      </c>
      <c r="G8" s="42">
        <v>542</v>
      </c>
      <c r="H8" s="42">
        <v>484</v>
      </c>
      <c r="I8" s="42">
        <v>568</v>
      </c>
      <c r="J8" s="42">
        <v>729</v>
      </c>
      <c r="K8" s="42">
        <v>777</v>
      </c>
      <c r="L8" s="42">
        <v>558</v>
      </c>
      <c r="M8" s="42">
        <v>501</v>
      </c>
      <c r="N8" s="42">
        <v>373</v>
      </c>
      <c r="O8" s="42">
        <v>398</v>
      </c>
      <c r="P8" s="42">
        <v>346</v>
      </c>
      <c r="Q8" s="42">
        <v>384</v>
      </c>
      <c r="R8" s="42">
        <v>382</v>
      </c>
      <c r="S8" s="42">
        <v>340</v>
      </c>
      <c r="T8" s="42">
        <v>331</v>
      </c>
      <c r="U8" s="42">
        <v>384</v>
      </c>
      <c r="V8" s="42">
        <v>465</v>
      </c>
      <c r="W8" s="42">
        <v>453</v>
      </c>
      <c r="X8" s="42">
        <v>543</v>
      </c>
      <c r="Y8" s="42">
        <v>534</v>
      </c>
      <c r="Z8" s="9">
        <v>454</v>
      </c>
      <c r="AA8" s="42">
        <v>465</v>
      </c>
      <c r="AB8" s="43">
        <f t="shared" si="0"/>
        <v>11</v>
      </c>
      <c r="AC8" s="10"/>
    </row>
    <row r="9" spans="2:29" ht="12.75">
      <c r="B9" s="41" t="s">
        <v>8</v>
      </c>
      <c r="C9" s="42">
        <v>2113</v>
      </c>
      <c r="D9" s="42">
        <v>1890</v>
      </c>
      <c r="E9" s="42">
        <v>1708</v>
      </c>
      <c r="F9" s="42">
        <v>2060</v>
      </c>
      <c r="G9" s="42">
        <v>2489</v>
      </c>
      <c r="H9" s="42">
        <v>2650</v>
      </c>
      <c r="I9" s="42">
        <v>1880</v>
      </c>
      <c r="J9" s="42">
        <v>2276</v>
      </c>
      <c r="K9" s="42">
        <v>2521</v>
      </c>
      <c r="L9" s="42">
        <v>2353</v>
      </c>
      <c r="M9" s="42">
        <v>1931</v>
      </c>
      <c r="N9" s="42">
        <v>1617</v>
      </c>
      <c r="O9" s="42">
        <v>1543</v>
      </c>
      <c r="P9" s="42">
        <v>1533</v>
      </c>
      <c r="Q9" s="42">
        <v>1606</v>
      </c>
      <c r="R9" s="42">
        <v>1521</v>
      </c>
      <c r="S9" s="42">
        <v>1418</v>
      </c>
      <c r="T9" s="42">
        <v>1523</v>
      </c>
      <c r="U9" s="42">
        <v>1783</v>
      </c>
      <c r="V9" s="42">
        <v>1733</v>
      </c>
      <c r="W9" s="42">
        <v>1454</v>
      </c>
      <c r="X9" s="42">
        <v>1191</v>
      </c>
      <c r="Y9" s="42">
        <v>1613</v>
      </c>
      <c r="Z9" s="9">
        <v>1223</v>
      </c>
      <c r="AA9" s="42">
        <v>1080</v>
      </c>
      <c r="AB9" s="44">
        <f t="shared" si="0"/>
        <v>-143</v>
      </c>
      <c r="AC9" s="10"/>
    </row>
    <row r="10" spans="2:29" ht="12.75">
      <c r="B10" s="41" t="s">
        <v>9</v>
      </c>
      <c r="C10" s="42">
        <v>9491</v>
      </c>
      <c r="D10" s="42">
        <v>8340</v>
      </c>
      <c r="E10" s="42">
        <v>8219</v>
      </c>
      <c r="F10" s="42">
        <v>8083</v>
      </c>
      <c r="G10" s="42">
        <v>9967</v>
      </c>
      <c r="H10" s="42">
        <v>10813</v>
      </c>
      <c r="I10" s="42">
        <v>10660</v>
      </c>
      <c r="J10" s="42">
        <v>11717</v>
      </c>
      <c r="K10" s="42">
        <v>11152</v>
      </c>
      <c r="L10" s="42">
        <v>10163</v>
      </c>
      <c r="M10" s="42">
        <v>10083</v>
      </c>
      <c r="N10" s="42">
        <v>8834</v>
      </c>
      <c r="O10" s="42">
        <v>8471</v>
      </c>
      <c r="P10" s="42">
        <v>8799</v>
      </c>
      <c r="Q10" s="42">
        <v>8648</v>
      </c>
      <c r="R10" s="42">
        <v>9255</v>
      </c>
      <c r="S10" s="42">
        <v>9091</v>
      </c>
      <c r="T10" s="42">
        <v>7530</v>
      </c>
      <c r="U10" s="42">
        <v>8248</v>
      </c>
      <c r="V10" s="42">
        <v>8543</v>
      </c>
      <c r="W10" s="42">
        <v>8395</v>
      </c>
      <c r="X10" s="42">
        <v>7254</v>
      </c>
      <c r="Y10" s="42">
        <v>7835</v>
      </c>
      <c r="Z10" s="9">
        <v>8178</v>
      </c>
      <c r="AA10" s="42">
        <v>7714</v>
      </c>
      <c r="AB10" s="44">
        <f t="shared" si="0"/>
        <v>-464</v>
      </c>
      <c r="AC10" s="10"/>
    </row>
    <row r="11" spans="2:29" ht="12.75">
      <c r="B11" s="41" t="s">
        <v>10</v>
      </c>
      <c r="C11" s="42">
        <v>1117</v>
      </c>
      <c r="D11" s="42">
        <v>1182</v>
      </c>
      <c r="E11" s="42">
        <v>1158</v>
      </c>
      <c r="F11" s="42">
        <v>1534</v>
      </c>
      <c r="G11" s="42">
        <v>1561</v>
      </c>
      <c r="H11" s="42">
        <v>1611</v>
      </c>
      <c r="I11" s="42">
        <v>1387</v>
      </c>
      <c r="J11" s="42">
        <v>2191</v>
      </c>
      <c r="K11" s="42">
        <v>2122</v>
      </c>
      <c r="L11" s="42">
        <v>1584</v>
      </c>
      <c r="M11" s="42">
        <v>1362</v>
      </c>
      <c r="N11" s="42">
        <v>1281</v>
      </c>
      <c r="O11" s="42">
        <v>1251</v>
      </c>
      <c r="P11" s="42">
        <v>1010</v>
      </c>
      <c r="Q11" s="42">
        <v>1212</v>
      </c>
      <c r="R11" s="42">
        <v>1173</v>
      </c>
      <c r="S11" s="42">
        <v>1175</v>
      </c>
      <c r="T11" s="42">
        <v>1025</v>
      </c>
      <c r="U11" s="42">
        <v>1286</v>
      </c>
      <c r="V11" s="42">
        <v>1414</v>
      </c>
      <c r="W11" s="42">
        <v>1263</v>
      </c>
      <c r="X11" s="42">
        <v>766</v>
      </c>
      <c r="Y11" s="42">
        <v>868</v>
      </c>
      <c r="Z11" s="9">
        <v>813</v>
      </c>
      <c r="AA11" s="42">
        <v>625</v>
      </c>
      <c r="AB11" s="44">
        <f t="shared" si="0"/>
        <v>-188</v>
      </c>
      <c r="AC11" s="10"/>
    </row>
    <row r="12" spans="2:29" ht="12.75">
      <c r="B12" s="41" t="s">
        <v>29</v>
      </c>
      <c r="C12" s="45">
        <f aca="true" t="shared" si="2" ref="C12:AA12">SUM(C8:C11)</f>
        <v>13006</v>
      </c>
      <c r="D12" s="45">
        <f t="shared" si="2"/>
        <v>11693</v>
      </c>
      <c r="E12" s="45">
        <f t="shared" si="2"/>
        <v>11357</v>
      </c>
      <c r="F12" s="45">
        <f t="shared" si="2"/>
        <v>12027</v>
      </c>
      <c r="G12" s="45">
        <f t="shared" si="2"/>
        <v>14559</v>
      </c>
      <c r="H12" s="45">
        <f t="shared" si="2"/>
        <v>15558</v>
      </c>
      <c r="I12" s="45">
        <f t="shared" si="2"/>
        <v>14495</v>
      </c>
      <c r="J12" s="45">
        <f t="shared" si="2"/>
        <v>16913</v>
      </c>
      <c r="K12" s="45">
        <f t="shared" si="2"/>
        <v>16572</v>
      </c>
      <c r="L12" s="45">
        <f t="shared" si="2"/>
        <v>14658</v>
      </c>
      <c r="M12" s="45">
        <f t="shared" si="2"/>
        <v>13877</v>
      </c>
      <c r="N12" s="45">
        <f t="shared" si="2"/>
        <v>12105</v>
      </c>
      <c r="O12" s="45">
        <f t="shared" si="2"/>
        <v>11663</v>
      </c>
      <c r="P12" s="45">
        <f t="shared" si="2"/>
        <v>11688</v>
      </c>
      <c r="Q12" s="45">
        <f t="shared" si="2"/>
        <v>11850</v>
      </c>
      <c r="R12" s="45">
        <f t="shared" si="2"/>
        <v>12331</v>
      </c>
      <c r="S12" s="45">
        <f t="shared" si="2"/>
        <v>12024</v>
      </c>
      <c r="T12" s="45">
        <f t="shared" si="2"/>
        <v>10409</v>
      </c>
      <c r="U12" s="45">
        <f t="shared" si="2"/>
        <v>11701</v>
      </c>
      <c r="V12" s="45">
        <f t="shared" si="2"/>
        <v>12155</v>
      </c>
      <c r="W12" s="45">
        <f t="shared" si="2"/>
        <v>11565</v>
      </c>
      <c r="X12" s="45">
        <f t="shared" si="2"/>
        <v>9754</v>
      </c>
      <c r="Y12" s="45">
        <f t="shared" si="2"/>
        <v>10850</v>
      </c>
      <c r="Z12" s="45">
        <f t="shared" si="2"/>
        <v>10668</v>
      </c>
      <c r="AA12" s="45">
        <f t="shared" si="2"/>
        <v>9884</v>
      </c>
      <c r="AB12" s="44">
        <f t="shared" si="0"/>
        <v>-784</v>
      </c>
      <c r="AC12" s="10"/>
    </row>
    <row r="13" spans="2:29" ht="12.75">
      <c r="B13" s="46" t="s">
        <v>30</v>
      </c>
      <c r="C13" s="47">
        <v>13746</v>
      </c>
      <c r="D13" s="47">
        <v>12534</v>
      </c>
      <c r="E13" s="47">
        <v>12216</v>
      </c>
      <c r="F13" s="47">
        <v>13007</v>
      </c>
      <c r="G13" s="47">
        <v>15686</v>
      </c>
      <c r="H13" s="47">
        <v>17045</v>
      </c>
      <c r="I13" s="47">
        <v>16140</v>
      </c>
      <c r="J13" s="47">
        <v>18662</v>
      </c>
      <c r="K13" s="47">
        <v>18305</v>
      </c>
      <c r="L13" s="47">
        <v>16178</v>
      </c>
      <c r="M13" s="47">
        <v>15280</v>
      </c>
      <c r="N13" s="47">
        <v>13364</v>
      </c>
      <c r="O13" s="47">
        <v>12949</v>
      </c>
      <c r="P13" s="47">
        <v>12870</v>
      </c>
      <c r="Q13" s="47">
        <v>13214</v>
      </c>
      <c r="R13" s="47">
        <v>13670</v>
      </c>
      <c r="S13" s="47">
        <v>13428</v>
      </c>
      <c r="T13" s="47">
        <v>12239</v>
      </c>
      <c r="U13" s="47">
        <v>13348</v>
      </c>
      <c r="V13" s="47">
        <v>14282</v>
      </c>
      <c r="W13" s="47">
        <v>13518</v>
      </c>
      <c r="X13" s="47">
        <v>11857</v>
      </c>
      <c r="Y13" s="47">
        <v>12804</v>
      </c>
      <c r="Z13" s="47">
        <v>12646</v>
      </c>
      <c r="AA13" s="47">
        <v>11807</v>
      </c>
      <c r="AB13" s="44">
        <f t="shared" si="0"/>
        <v>-839</v>
      </c>
      <c r="AC13" s="10"/>
    </row>
    <row r="14" spans="2:29" ht="12.75">
      <c r="B14" s="4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8"/>
      <c r="AC14" s="10"/>
    </row>
    <row r="15" spans="2:29" ht="12.75">
      <c r="B15" s="49"/>
      <c r="C15" s="9"/>
      <c r="D15" s="9"/>
      <c r="E15" s="9"/>
      <c r="F15" s="9"/>
      <c r="G15" s="9"/>
      <c r="H15" s="9"/>
      <c r="I15" s="9"/>
      <c r="J15" s="9"/>
      <c r="K15" s="9"/>
      <c r="L15" s="2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8"/>
      <c r="AC15" s="10"/>
    </row>
    <row r="16" spans="2:29" ht="20.25">
      <c r="B16" s="49"/>
      <c r="C16" s="50" t="s">
        <v>34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18"/>
      <c r="AC16" s="10"/>
    </row>
    <row r="17" spans="2:29" ht="51">
      <c r="B17" s="49"/>
      <c r="C17" s="18">
        <v>1987</v>
      </c>
      <c r="D17" s="18">
        <v>1988</v>
      </c>
      <c r="E17" s="18">
        <v>1989</v>
      </c>
      <c r="F17" s="18">
        <v>1990</v>
      </c>
      <c r="G17" s="18">
        <v>1991</v>
      </c>
      <c r="H17" s="18">
        <v>1992</v>
      </c>
      <c r="I17" s="18">
        <v>1993</v>
      </c>
      <c r="J17" s="18">
        <v>1994</v>
      </c>
      <c r="K17" s="18">
        <v>1995</v>
      </c>
      <c r="L17" s="18">
        <v>1996</v>
      </c>
      <c r="M17" s="18">
        <v>1997</v>
      </c>
      <c r="N17" s="18">
        <v>1998</v>
      </c>
      <c r="O17" s="18">
        <v>1999</v>
      </c>
      <c r="P17" s="18">
        <v>2000</v>
      </c>
      <c r="Q17" s="18">
        <v>2001</v>
      </c>
      <c r="R17" s="18">
        <v>2002</v>
      </c>
      <c r="S17" s="18">
        <v>2003</v>
      </c>
      <c r="T17" s="18">
        <v>2004</v>
      </c>
      <c r="U17" s="18">
        <v>2005</v>
      </c>
      <c r="V17" s="18">
        <v>2006</v>
      </c>
      <c r="W17" s="18">
        <v>2007</v>
      </c>
      <c r="X17" s="18">
        <v>2008</v>
      </c>
      <c r="Y17" s="18">
        <v>2009</v>
      </c>
      <c r="Z17" s="18">
        <v>2010</v>
      </c>
      <c r="AA17" s="18">
        <v>2011</v>
      </c>
      <c r="AB17" s="40" t="s">
        <v>27</v>
      </c>
      <c r="AC17" s="10"/>
    </row>
    <row r="18" spans="2:29" ht="12.75">
      <c r="B18" s="41" t="s">
        <v>20</v>
      </c>
      <c r="C18" s="59" t="s">
        <v>31</v>
      </c>
      <c r="D18" s="51">
        <v>-0.13333333333333333</v>
      </c>
      <c r="E18" s="51">
        <v>-0.15384615384615385</v>
      </c>
      <c r="F18" s="51">
        <v>-0.09090909090909091</v>
      </c>
      <c r="G18" s="51">
        <v>1.5</v>
      </c>
      <c r="H18" s="51">
        <v>-0.32</v>
      </c>
      <c r="I18" s="51">
        <v>0.35294117647058826</v>
      </c>
      <c r="J18" s="51">
        <v>-0.043478260869565216</v>
      </c>
      <c r="K18" s="51">
        <v>0.3181818181818182</v>
      </c>
      <c r="L18" s="51">
        <v>-0.13793103448275862</v>
      </c>
      <c r="M18" s="51">
        <v>-0.08</v>
      </c>
      <c r="N18" s="51">
        <v>-0.17391304347826086</v>
      </c>
      <c r="O18" s="51">
        <v>0</v>
      </c>
      <c r="P18" s="51">
        <v>-0.2631578947368421</v>
      </c>
      <c r="Q18" s="51">
        <v>-0.2857142857142857</v>
      </c>
      <c r="R18" s="51">
        <v>0.8</v>
      </c>
      <c r="S18" s="51">
        <v>-0.05555555555555555</v>
      </c>
      <c r="T18" s="51">
        <v>-0.17647058823529413</v>
      </c>
      <c r="U18" s="51">
        <v>0.14285714285714285</v>
      </c>
      <c r="V18" s="51">
        <v>0.0625</v>
      </c>
      <c r="W18" s="51">
        <v>0.35294117647058826</v>
      </c>
      <c r="X18" s="51">
        <v>-0.5652173913043478</v>
      </c>
      <c r="Y18" s="51">
        <v>0.4</v>
      </c>
      <c r="Z18" s="51">
        <f>(Z4-Y4)/Y4</f>
        <v>-0.07142857142857142</v>
      </c>
      <c r="AA18" s="51">
        <f aca="true" t="shared" si="3" ref="Z18:AA27">(AA4-Z4)/Z4</f>
        <v>-0.07692307692307693</v>
      </c>
      <c r="AB18" s="18">
        <v>-1</v>
      </c>
      <c r="AC18" s="10"/>
    </row>
    <row r="19" spans="2:29" ht="12.75">
      <c r="B19" s="41" t="s">
        <v>3</v>
      </c>
      <c r="C19" s="59"/>
      <c r="D19" s="51">
        <v>0.032467532467532464</v>
      </c>
      <c r="E19" s="51">
        <v>-0.12578616352201258</v>
      </c>
      <c r="F19" s="51">
        <v>0.460431654676259</v>
      </c>
      <c r="G19" s="51">
        <v>0.30049261083743845</v>
      </c>
      <c r="H19" s="51">
        <v>-0.041666666666666664</v>
      </c>
      <c r="I19" s="51">
        <v>-0.16205533596837945</v>
      </c>
      <c r="J19" s="51">
        <v>-0.0660377358490566</v>
      </c>
      <c r="K19" s="51">
        <v>0.2222222222222222</v>
      </c>
      <c r="L19" s="51">
        <v>-0.18181818181818182</v>
      </c>
      <c r="M19" s="51">
        <v>-0.12121212121212122</v>
      </c>
      <c r="N19" s="51">
        <v>0.05747126436781609</v>
      </c>
      <c r="O19" s="51">
        <v>-0.125</v>
      </c>
      <c r="P19" s="51">
        <v>0.2111801242236025</v>
      </c>
      <c r="Q19" s="51">
        <v>0.07692307692307693</v>
      </c>
      <c r="R19" s="51">
        <v>0.20952380952380953</v>
      </c>
      <c r="S19" s="51">
        <v>-0.03937007874015748</v>
      </c>
      <c r="T19" s="51">
        <v>0.0778688524590164</v>
      </c>
      <c r="U19" s="51">
        <v>-0.1482889733840304</v>
      </c>
      <c r="V19" s="51">
        <v>0.10714285714285714</v>
      </c>
      <c r="W19" s="51">
        <v>0.036290322580645164</v>
      </c>
      <c r="X19" s="51">
        <v>0.023346303501945526</v>
      </c>
      <c r="Y19" s="51">
        <v>0.07224334600760456</v>
      </c>
      <c r="Z19" s="51">
        <f t="shared" si="3"/>
        <v>-0.06382978723404255</v>
      </c>
      <c r="AA19" s="51">
        <f t="shared" si="3"/>
        <v>0.07196969696969698</v>
      </c>
      <c r="AB19" s="43">
        <v>19</v>
      </c>
      <c r="AC19" s="10"/>
    </row>
    <row r="20" spans="2:29" ht="12.75">
      <c r="B20" s="41" t="s">
        <v>5</v>
      </c>
      <c r="C20" s="59"/>
      <c r="D20" s="51">
        <v>0.17162872154115585</v>
      </c>
      <c r="E20" s="51">
        <v>0.059790732436472344</v>
      </c>
      <c r="F20" s="51">
        <v>0.08180535966149506</v>
      </c>
      <c r="G20" s="51">
        <v>0.09256844850065189</v>
      </c>
      <c r="H20" s="51">
        <v>0.4522673031026253</v>
      </c>
      <c r="I20" s="51">
        <v>0.15858668857847166</v>
      </c>
      <c r="J20" s="51">
        <v>0.08439716312056737</v>
      </c>
      <c r="K20" s="51">
        <v>-0.04381948986265533</v>
      </c>
      <c r="L20" s="51">
        <v>-0.11285909712722299</v>
      </c>
      <c r="M20" s="51">
        <v>-0.07016191210485737</v>
      </c>
      <c r="N20" s="51">
        <v>-0.12437810945273632</v>
      </c>
      <c r="O20" s="51">
        <v>0.04734848484848485</v>
      </c>
      <c r="P20" s="51">
        <v>-0.12025316455696203</v>
      </c>
      <c r="Q20" s="51">
        <v>0.17574511819116137</v>
      </c>
      <c r="R20" s="51">
        <v>-0.0673076923076923</v>
      </c>
      <c r="S20" s="51">
        <v>0.07122774133083412</v>
      </c>
      <c r="T20" s="51">
        <v>0.35870516185476814</v>
      </c>
      <c r="U20" s="51">
        <v>-0.09401159047005796</v>
      </c>
      <c r="V20" s="51">
        <v>0.32338308457711445</v>
      </c>
      <c r="W20" s="51">
        <v>-0.10150375939849623</v>
      </c>
      <c r="X20" s="51">
        <v>0.09384339509862523</v>
      </c>
      <c r="Y20" s="51">
        <v>-0.09398907103825137</v>
      </c>
      <c r="Z20" s="51">
        <f t="shared" si="3"/>
        <v>0.025934861278648975</v>
      </c>
      <c r="AA20" s="51">
        <f t="shared" si="3"/>
        <v>-0.042915931804820694</v>
      </c>
      <c r="AB20" s="18">
        <v>-73</v>
      </c>
      <c r="AC20" s="10"/>
    </row>
    <row r="21" spans="2:29" ht="12.75">
      <c r="B21" s="41" t="s">
        <v>28</v>
      </c>
      <c r="C21" s="59"/>
      <c r="D21" s="52">
        <f aca="true" t="shared" si="4" ref="D21:Y21">(D7-C7)/C7</f>
        <v>0.13648648648648648</v>
      </c>
      <c r="E21" s="52">
        <f t="shared" si="4"/>
        <v>0.02140309155766944</v>
      </c>
      <c r="F21" s="52">
        <f t="shared" si="4"/>
        <v>0.1408614668218859</v>
      </c>
      <c r="G21" s="52">
        <f t="shared" si="4"/>
        <v>0.15</v>
      </c>
      <c r="H21" s="52">
        <f t="shared" si="4"/>
        <v>0.3194321206743567</v>
      </c>
      <c r="I21" s="52">
        <f t="shared" si="4"/>
        <v>0.1062542030934768</v>
      </c>
      <c r="J21" s="52">
        <f t="shared" si="4"/>
        <v>0.06322188449848025</v>
      </c>
      <c r="K21" s="52">
        <f t="shared" si="4"/>
        <v>-0.009148084619782733</v>
      </c>
      <c r="L21" s="52">
        <f t="shared" si="4"/>
        <v>-0.12290825158684363</v>
      </c>
      <c r="M21" s="52">
        <f t="shared" si="4"/>
        <v>-0.07697368421052632</v>
      </c>
      <c r="N21" s="52">
        <f t="shared" si="4"/>
        <v>-0.10263720598717035</v>
      </c>
      <c r="O21" s="52">
        <f t="shared" si="4"/>
        <v>0.021445591739475776</v>
      </c>
      <c r="P21" s="52">
        <f t="shared" si="4"/>
        <v>-0.08087091757387248</v>
      </c>
      <c r="Q21" s="52">
        <f t="shared" si="4"/>
        <v>0.15397631133671744</v>
      </c>
      <c r="R21" s="52">
        <f t="shared" si="4"/>
        <v>-0.018328445747800588</v>
      </c>
      <c r="S21" s="52">
        <f t="shared" si="4"/>
        <v>0.04854368932038835</v>
      </c>
      <c r="T21" s="52">
        <f t="shared" si="4"/>
        <v>0.3034188034188034</v>
      </c>
      <c r="U21" s="52">
        <f t="shared" si="4"/>
        <v>-0.1</v>
      </c>
      <c r="V21" s="52">
        <f t="shared" si="4"/>
        <v>0.29143897996357016</v>
      </c>
      <c r="W21" s="52">
        <f t="shared" si="4"/>
        <v>-0.08180535966149506</v>
      </c>
      <c r="X21" s="52">
        <f t="shared" si="4"/>
        <v>0.07680491551459294</v>
      </c>
      <c r="Y21" s="52">
        <f t="shared" si="4"/>
        <v>-0.07085116500237755</v>
      </c>
      <c r="Z21" s="52">
        <f t="shared" si="3"/>
        <v>0.012282497441146366</v>
      </c>
      <c r="AA21" s="52">
        <f t="shared" si="3"/>
        <v>-0.027805864509605663</v>
      </c>
      <c r="AB21" s="18">
        <v>-55</v>
      </c>
      <c r="AC21" s="10"/>
    </row>
    <row r="22" spans="2:29" ht="12.75">
      <c r="B22" s="41" t="s">
        <v>4</v>
      </c>
      <c r="C22" s="59"/>
      <c r="D22" s="51">
        <v>-0.014035087719298246</v>
      </c>
      <c r="E22" s="51">
        <v>-0.03202846975088968</v>
      </c>
      <c r="F22" s="51">
        <v>0.2867647058823529</v>
      </c>
      <c r="G22" s="51">
        <v>0.5485714285714286</v>
      </c>
      <c r="H22" s="51">
        <v>-0.1070110701107011</v>
      </c>
      <c r="I22" s="51">
        <v>0.17355371900826447</v>
      </c>
      <c r="J22" s="51">
        <v>0.2834507042253521</v>
      </c>
      <c r="K22" s="51">
        <v>0.06584362139917696</v>
      </c>
      <c r="L22" s="51">
        <v>-0.28185328185328185</v>
      </c>
      <c r="M22" s="51">
        <v>-0.10215053763440861</v>
      </c>
      <c r="N22" s="51">
        <v>-0.2554890219560878</v>
      </c>
      <c r="O22" s="51">
        <v>0.06702412868632708</v>
      </c>
      <c r="P22" s="51">
        <v>-0.1306532663316583</v>
      </c>
      <c r="Q22" s="51">
        <v>0.10982658959537572</v>
      </c>
      <c r="R22" s="51">
        <v>-0.005208333333333333</v>
      </c>
      <c r="S22" s="51">
        <v>-0.1099476439790576</v>
      </c>
      <c r="T22" s="51">
        <v>-0.026470588235294117</v>
      </c>
      <c r="U22" s="51">
        <v>0.16012084592145015</v>
      </c>
      <c r="V22" s="51">
        <v>0.2109375</v>
      </c>
      <c r="W22" s="51">
        <v>-0.025806451612903226</v>
      </c>
      <c r="X22" s="51">
        <v>0.1986754966887417</v>
      </c>
      <c r="Y22" s="51">
        <v>-0.016574585635359115</v>
      </c>
      <c r="Z22" s="51">
        <f t="shared" si="3"/>
        <v>-0.149812734082397</v>
      </c>
      <c r="AA22" s="51">
        <f t="shared" si="3"/>
        <v>0.024229074889867842</v>
      </c>
      <c r="AB22" s="43">
        <v>11</v>
      </c>
      <c r="AC22" s="10"/>
    </row>
    <row r="23" spans="2:29" ht="12.75">
      <c r="B23" s="41" t="s">
        <v>8</v>
      </c>
      <c r="C23" s="59"/>
      <c r="D23" s="51">
        <v>-0.10553715097018457</v>
      </c>
      <c r="E23" s="51">
        <v>-0.0962962962962963</v>
      </c>
      <c r="F23" s="51">
        <v>0.20608899297423888</v>
      </c>
      <c r="G23" s="51">
        <v>0.20825242718446602</v>
      </c>
      <c r="H23" s="51">
        <v>0.06468461229409402</v>
      </c>
      <c r="I23" s="51">
        <v>-0.29056603773584905</v>
      </c>
      <c r="J23" s="51">
        <v>0.21063829787234042</v>
      </c>
      <c r="K23" s="51">
        <v>0.10764499121265378</v>
      </c>
      <c r="L23" s="51">
        <v>-0.06664022213407378</v>
      </c>
      <c r="M23" s="51">
        <v>-0.17934551636209095</v>
      </c>
      <c r="N23" s="51">
        <v>-0.16261004660797515</v>
      </c>
      <c r="O23" s="51">
        <v>-0.045763760049474335</v>
      </c>
      <c r="P23" s="51">
        <v>-0.0064808813998703824</v>
      </c>
      <c r="Q23" s="51">
        <v>0.047619047619047616</v>
      </c>
      <c r="R23" s="51">
        <v>-0.05292652552926526</v>
      </c>
      <c r="S23" s="51">
        <v>-0.06771860618014464</v>
      </c>
      <c r="T23" s="51">
        <v>0.07404795486600846</v>
      </c>
      <c r="U23" s="51">
        <v>0.17071569271175313</v>
      </c>
      <c r="V23" s="51">
        <v>-0.028042624789680313</v>
      </c>
      <c r="W23" s="51">
        <v>-0.16099249855741488</v>
      </c>
      <c r="X23" s="51">
        <v>-0.18088033012379642</v>
      </c>
      <c r="Y23" s="51">
        <v>0.35432409739714527</v>
      </c>
      <c r="Z23" s="51">
        <f t="shared" si="3"/>
        <v>-0.24178549287042778</v>
      </c>
      <c r="AA23" s="51">
        <f t="shared" si="3"/>
        <v>-0.1169255928045789</v>
      </c>
      <c r="AB23" s="18">
        <v>-143</v>
      </c>
      <c r="AC23" s="10"/>
    </row>
    <row r="24" spans="2:29" ht="12.75">
      <c r="B24" s="41" t="s">
        <v>9</v>
      </c>
      <c r="C24" s="59"/>
      <c r="D24" s="51">
        <v>-0.12127278474344115</v>
      </c>
      <c r="E24" s="51">
        <v>-0.014508393285371703</v>
      </c>
      <c r="F24" s="51">
        <v>-0.016547025185545686</v>
      </c>
      <c r="G24" s="51">
        <v>0.23308177656810591</v>
      </c>
      <c r="H24" s="51">
        <v>0.08488010434433631</v>
      </c>
      <c r="I24" s="51">
        <v>-0.014149634698973458</v>
      </c>
      <c r="J24" s="51">
        <v>0.09915572232645403</v>
      </c>
      <c r="K24" s="51">
        <v>-0.048220534266450454</v>
      </c>
      <c r="L24" s="51">
        <v>-0.08868364418938307</v>
      </c>
      <c r="M24" s="51">
        <v>-0.007871691429695956</v>
      </c>
      <c r="N24" s="51">
        <v>-0.12387186353267876</v>
      </c>
      <c r="O24" s="51">
        <v>-0.0410912383971021</v>
      </c>
      <c r="P24" s="51">
        <v>0.038720339983473025</v>
      </c>
      <c r="Q24" s="51">
        <v>-0.017161041027389475</v>
      </c>
      <c r="R24" s="51">
        <v>0.07018963922294172</v>
      </c>
      <c r="S24" s="51">
        <v>-0.017720151269584008</v>
      </c>
      <c r="T24" s="51">
        <v>-0.17170828291717083</v>
      </c>
      <c r="U24" s="51">
        <v>0.09535192563081009</v>
      </c>
      <c r="V24" s="51">
        <v>0.035766246362754606</v>
      </c>
      <c r="W24" s="51">
        <v>-0.01732412501463186</v>
      </c>
      <c r="X24" s="51">
        <v>-0.13591423466349017</v>
      </c>
      <c r="Y24" s="51">
        <v>0.08009374138406397</v>
      </c>
      <c r="Z24" s="51">
        <f t="shared" si="3"/>
        <v>0.04377791959157626</v>
      </c>
      <c r="AA24" s="51">
        <f t="shared" si="3"/>
        <v>-0.05673758865248227</v>
      </c>
      <c r="AB24" s="18">
        <v>-464</v>
      </c>
      <c r="AC24" s="10"/>
    </row>
    <row r="25" spans="2:29" ht="12.75">
      <c r="B25" s="41" t="s">
        <v>10</v>
      </c>
      <c r="C25" s="59"/>
      <c r="D25" s="51">
        <v>0.05819158460161146</v>
      </c>
      <c r="E25" s="51">
        <v>-0.02030456852791878</v>
      </c>
      <c r="F25" s="51">
        <v>0.32469775474956825</v>
      </c>
      <c r="G25" s="51">
        <v>0.017601043024771838</v>
      </c>
      <c r="H25" s="51">
        <v>0.032030749519538756</v>
      </c>
      <c r="I25" s="51">
        <v>-0.13904407200496585</v>
      </c>
      <c r="J25" s="51">
        <v>0.5796683489545782</v>
      </c>
      <c r="K25" s="51">
        <v>-0.0314924691921497</v>
      </c>
      <c r="L25" s="51">
        <v>-0.2535344015080113</v>
      </c>
      <c r="M25" s="51">
        <v>-0.14015151515151514</v>
      </c>
      <c r="N25" s="51">
        <v>-0.05947136563876652</v>
      </c>
      <c r="O25" s="51">
        <v>-0.0234192037470726</v>
      </c>
      <c r="P25" s="51">
        <v>-0.1926458832933653</v>
      </c>
      <c r="Q25" s="51">
        <v>0.2</v>
      </c>
      <c r="R25" s="51">
        <v>-0.03217821782178218</v>
      </c>
      <c r="S25" s="51">
        <v>0.0017050298380221654</v>
      </c>
      <c r="T25" s="51">
        <v>-0.1276595744680851</v>
      </c>
      <c r="U25" s="51">
        <v>0.2546341463414634</v>
      </c>
      <c r="V25" s="51">
        <v>0.09953343701399689</v>
      </c>
      <c r="W25" s="51">
        <v>-0.10678925035360678</v>
      </c>
      <c r="X25" s="51">
        <v>-0.393507521773555</v>
      </c>
      <c r="Y25" s="51">
        <v>0.13315926892950392</v>
      </c>
      <c r="Z25" s="51">
        <f t="shared" si="3"/>
        <v>-0.06336405529953917</v>
      </c>
      <c r="AA25" s="51">
        <f t="shared" si="3"/>
        <v>-0.23124231242312424</v>
      </c>
      <c r="AB25" s="18">
        <v>-188</v>
      </c>
      <c r="AC25" s="10"/>
    </row>
    <row r="26" spans="2:29" ht="12.75">
      <c r="B26" s="41" t="s">
        <v>29</v>
      </c>
      <c r="C26" s="59"/>
      <c r="D26" s="52">
        <f aca="true" t="shared" si="5" ref="D26:Y26">(D12-C12)/C12</f>
        <v>-0.10095340612025219</v>
      </c>
      <c r="E26" s="52">
        <f t="shared" si="5"/>
        <v>-0.02873514068245959</v>
      </c>
      <c r="F26" s="52">
        <f t="shared" si="5"/>
        <v>0.05899445276041208</v>
      </c>
      <c r="G26" s="52">
        <f t="shared" si="5"/>
        <v>0.21052631578947367</v>
      </c>
      <c r="H26" s="52">
        <f t="shared" si="5"/>
        <v>0.06861735009272615</v>
      </c>
      <c r="I26" s="52">
        <f t="shared" si="5"/>
        <v>-0.06832497750353515</v>
      </c>
      <c r="J26" s="52">
        <f t="shared" si="5"/>
        <v>0.16681614349775784</v>
      </c>
      <c r="K26" s="52">
        <f t="shared" si="5"/>
        <v>-0.020162005557854905</v>
      </c>
      <c r="L26" s="52">
        <f t="shared" si="5"/>
        <v>-0.11549601737871108</v>
      </c>
      <c r="M26" s="52">
        <f t="shared" si="5"/>
        <v>-0.053281484513576206</v>
      </c>
      <c r="N26" s="52">
        <f t="shared" si="5"/>
        <v>-0.12769330546948188</v>
      </c>
      <c r="O26" s="52">
        <f t="shared" si="5"/>
        <v>-0.036513837257331684</v>
      </c>
      <c r="P26" s="52">
        <f t="shared" si="5"/>
        <v>0.002143530823973249</v>
      </c>
      <c r="Q26" s="52">
        <f t="shared" si="5"/>
        <v>0.013860369609856264</v>
      </c>
      <c r="R26" s="52">
        <f t="shared" si="5"/>
        <v>0.04059071729957806</v>
      </c>
      <c r="S26" s="52">
        <f t="shared" si="5"/>
        <v>-0.02489660205984916</v>
      </c>
      <c r="T26" s="52">
        <f t="shared" si="5"/>
        <v>-0.13431470392548236</v>
      </c>
      <c r="U26" s="52">
        <f t="shared" si="5"/>
        <v>0.1241233547891248</v>
      </c>
      <c r="V26" s="52">
        <f t="shared" si="5"/>
        <v>0.03880010255533715</v>
      </c>
      <c r="W26" s="52">
        <f t="shared" si="5"/>
        <v>-0.04853969559851913</v>
      </c>
      <c r="X26" s="52">
        <f t="shared" si="5"/>
        <v>-0.1565931690445309</v>
      </c>
      <c r="Y26" s="52">
        <f t="shared" si="5"/>
        <v>0.11236415829403322</v>
      </c>
      <c r="Z26" s="52">
        <f t="shared" si="3"/>
        <v>-0.016774193548387096</v>
      </c>
      <c r="AA26" s="52">
        <f t="shared" si="3"/>
        <v>-0.07349081364829396</v>
      </c>
      <c r="AB26" s="18">
        <v>-784</v>
      </c>
      <c r="AC26" s="10"/>
    </row>
    <row r="27" spans="2:29" ht="12.75">
      <c r="B27" s="53" t="s">
        <v>32</v>
      </c>
      <c r="C27" s="59"/>
      <c r="D27" s="51">
        <v>-0.09338605319913731</v>
      </c>
      <c r="E27" s="51">
        <v>-0.028229323606375388</v>
      </c>
      <c r="F27" s="51">
        <v>0.06740106079151367</v>
      </c>
      <c r="G27" s="51">
        <v>0.2072471523583824</v>
      </c>
      <c r="H27" s="51">
        <v>0.08599290780141844</v>
      </c>
      <c r="I27" s="51">
        <v>-0.05276967930029155</v>
      </c>
      <c r="J27" s="51">
        <v>0.15764850723299476</v>
      </c>
      <c r="K27" s="51">
        <v>-0.021535680102095077</v>
      </c>
      <c r="L27" s="51">
        <v>-0.11608064779088093</v>
      </c>
      <c r="M27" s="51">
        <v>-0.055640946818321546</v>
      </c>
      <c r="N27" s="51">
        <v>-0.12506510416666666</v>
      </c>
      <c r="O27" s="51">
        <v>-0.030284991442815684</v>
      </c>
      <c r="P27" s="51">
        <v>-0.004680785758133825</v>
      </c>
      <c r="Q27" s="51">
        <v>0.02682908025595559</v>
      </c>
      <c r="R27" s="51">
        <v>0.03693971018845259</v>
      </c>
      <c r="S27" s="51">
        <v>-0.019115198030555353</v>
      </c>
      <c r="T27" s="51">
        <v>-0.09079500996530597</v>
      </c>
      <c r="U27" s="51">
        <v>0.08963221563692457</v>
      </c>
      <c r="V27" s="51">
        <v>0.07190224275389315</v>
      </c>
      <c r="W27" s="51">
        <v>-0.050535242596969274</v>
      </c>
      <c r="X27" s="51">
        <v>-0.12416721575517974</v>
      </c>
      <c r="Y27" s="51">
        <v>0.07986843214978494</v>
      </c>
      <c r="Z27" s="51">
        <f t="shared" si="3"/>
        <v>-0.012339893783192753</v>
      </c>
      <c r="AA27" s="51">
        <f t="shared" si="3"/>
        <v>-0.06634508935631821</v>
      </c>
      <c r="AB27" s="54">
        <v>-839</v>
      </c>
      <c r="AC27" s="10"/>
    </row>
    <row r="28" spans="2:29" ht="12.75">
      <c r="B28" s="53"/>
      <c r="C28" s="5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0"/>
    </row>
    <row r="29" spans="2:29" ht="13.5" thickBot="1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8"/>
    </row>
  </sheetData>
  <sheetProtection/>
  <mergeCells count="3">
    <mergeCell ref="C2:AA2"/>
    <mergeCell ref="C16:AA16"/>
    <mergeCell ref="C18:C27"/>
  </mergeCells>
  <conditionalFormatting sqref="D18:AA2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14" right="0.1" top="0.21" bottom="0.27" header="0.1" footer="0.11"/>
  <pageSetup fitToHeight="1" fitToWidth="1" horizontalDpi="300" verticalDpi="300" orientation="landscape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pd60126</dc:creator>
  <cp:keywords/>
  <dc:description/>
  <cp:lastModifiedBy>pd60126</cp:lastModifiedBy>
  <cp:lastPrinted>2012-10-12T20:50:50Z</cp:lastPrinted>
  <dcterms:created xsi:type="dcterms:W3CDTF">2012-10-12T00:59:03Z</dcterms:created>
  <dcterms:modified xsi:type="dcterms:W3CDTF">2012-10-12T20:51:08Z</dcterms:modified>
  <cp:category/>
  <cp:version/>
  <cp:contentType/>
  <cp:contentStatus/>
</cp:coreProperties>
</file>